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" yWindow="116" windowWidth="15462" windowHeight="11913" tabRatio="841" activeTab="0"/>
  </bookViews>
  <sheets>
    <sheet name="%-Value" sheetId="1" r:id="rId1"/>
    <sheet name="Comprehesive-Statistics" sheetId="2" r:id="rId2"/>
    <sheet name="Comprehensive-Value" sheetId="3" r:id="rId3"/>
  </sheets>
  <definedNames>
    <definedName name="_xlnm.Print_Area" localSheetId="0">'%-Value'!$B$2:$F$20</definedName>
    <definedName name="_xlnm.Print_Area" localSheetId="2">'Comprehensive-Value'!$B$2:$D$21</definedName>
    <definedName name="_xlnm.Print_Area" localSheetId="1">'Comprehesive-Statistics'!$B$4:$G$43</definedName>
  </definedNames>
  <calcPr fullCalcOnLoad="1"/>
</workbook>
</file>

<file path=xl/sharedStrings.xml><?xml version="1.0" encoding="utf-8"?>
<sst xmlns="http://schemas.openxmlformats.org/spreadsheetml/2006/main" count="117" uniqueCount="101">
  <si>
    <t>If under 85%, there is a run-on problem that will cost the buyer time and $</t>
  </si>
  <si>
    <t>Your desirability is directly proportional to an orthodontist buying your practice in a area an orthodontist would want to live in.</t>
  </si>
  <si>
    <t>If the new doctor has to buy a lot of new equipment, do a lot of rebuilding, etc., it is less desirable.</t>
  </si>
  <si>
    <t>If your office is of sufficient size and functionally well designed, it is more desirable than a small, poorly designed office.</t>
  </si>
  <si>
    <r>
      <t xml:space="preserve">How Desirable is this area to for an </t>
    </r>
    <r>
      <rPr>
        <b/>
        <sz val="14"/>
        <color indexed="10"/>
        <rFont val="Arial Narrow"/>
        <family val="2"/>
      </rPr>
      <t>orthodontist to live in</t>
    </r>
    <r>
      <rPr>
        <b/>
        <sz val="14"/>
        <color indexed="18"/>
        <rFont val="Arial Narrow"/>
        <family val="2"/>
      </rPr>
      <t xml:space="preserve">?                                                                 </t>
    </r>
    <r>
      <rPr>
        <b/>
        <sz val="12"/>
        <color indexed="18"/>
        <rFont val="Arial Narrow"/>
        <family val="2"/>
      </rPr>
      <t xml:space="preserve"> </t>
    </r>
    <r>
      <rPr>
        <b/>
        <sz val="13"/>
        <color indexed="18"/>
        <rFont val="Arial Narrow"/>
        <family val="2"/>
      </rPr>
      <t>( 10 = very desirable, 0 = average desirability, –</t>
    </r>
    <r>
      <rPr>
        <b/>
        <sz val="13"/>
        <color indexed="10"/>
        <rFont val="Arial Narrow"/>
        <family val="2"/>
      </rPr>
      <t>10</t>
    </r>
    <r>
      <rPr>
        <b/>
        <sz val="13"/>
        <color indexed="18"/>
        <rFont val="Arial Narrow"/>
        <family val="2"/>
      </rPr>
      <t xml:space="preserve"> = undesirable )</t>
    </r>
  </si>
  <si>
    <r>
      <t xml:space="preserve">How </t>
    </r>
    <r>
      <rPr>
        <b/>
        <sz val="14"/>
        <color indexed="10"/>
        <rFont val="Arial Narrow"/>
        <family val="2"/>
      </rPr>
      <t>State-of-the-Art</t>
    </r>
    <r>
      <rPr>
        <b/>
        <sz val="14"/>
        <color indexed="18"/>
        <rFont val="Arial Narrow"/>
        <family val="2"/>
      </rPr>
      <t xml:space="preserve"> is your office to work in?                                                                 </t>
    </r>
    <r>
      <rPr>
        <b/>
        <sz val="12"/>
        <color indexed="18"/>
        <rFont val="Arial Narrow"/>
        <family val="2"/>
      </rPr>
      <t xml:space="preserve"> </t>
    </r>
    <r>
      <rPr>
        <b/>
        <sz val="13"/>
        <color indexed="18"/>
        <rFont val="Arial Narrow"/>
        <family val="2"/>
      </rPr>
      <t>( 10 = very desirable, 0 = average desirability, –</t>
    </r>
    <r>
      <rPr>
        <b/>
        <sz val="13"/>
        <color indexed="10"/>
        <rFont val="Arial Narrow"/>
        <family val="2"/>
      </rPr>
      <t>10</t>
    </r>
    <r>
      <rPr>
        <b/>
        <sz val="13"/>
        <color indexed="18"/>
        <rFont val="Arial Narrow"/>
        <family val="2"/>
      </rPr>
      <t xml:space="preserve"> = undesirable )</t>
    </r>
  </si>
  <si>
    <r>
      <t xml:space="preserve">How </t>
    </r>
    <r>
      <rPr>
        <b/>
        <sz val="14"/>
        <color indexed="10"/>
        <rFont val="Arial Narrow"/>
        <family val="2"/>
      </rPr>
      <t>Physically Desirable</t>
    </r>
    <r>
      <rPr>
        <b/>
        <sz val="14"/>
        <color indexed="18"/>
        <rFont val="Arial Narrow"/>
        <family val="2"/>
      </rPr>
      <t xml:space="preserve"> is your </t>
    </r>
    <r>
      <rPr>
        <b/>
        <sz val="14"/>
        <color indexed="10"/>
        <rFont val="Arial Narrow"/>
        <family val="2"/>
      </rPr>
      <t>Office</t>
    </r>
    <r>
      <rPr>
        <b/>
        <sz val="14"/>
        <color indexed="18"/>
        <rFont val="Arial Narrow"/>
        <family val="2"/>
      </rPr>
      <t xml:space="preserve"> to work in?                                                                 </t>
    </r>
    <r>
      <rPr>
        <b/>
        <sz val="12"/>
        <color indexed="18"/>
        <rFont val="Arial Narrow"/>
        <family val="2"/>
      </rPr>
      <t xml:space="preserve"> </t>
    </r>
    <r>
      <rPr>
        <b/>
        <sz val="13"/>
        <color indexed="18"/>
        <rFont val="Arial Narrow"/>
        <family val="2"/>
      </rPr>
      <t>( 10 = very desirable, 0 = average desirability, –</t>
    </r>
    <r>
      <rPr>
        <b/>
        <sz val="13"/>
        <color indexed="10"/>
        <rFont val="Arial Narrow"/>
        <family val="2"/>
      </rPr>
      <t>10</t>
    </r>
    <r>
      <rPr>
        <b/>
        <sz val="13"/>
        <color indexed="18"/>
        <rFont val="Arial Narrow"/>
        <family val="2"/>
      </rPr>
      <t xml:space="preserve"> = undesirable )</t>
    </r>
  </si>
  <si>
    <r>
      <t xml:space="preserve">How </t>
    </r>
    <r>
      <rPr>
        <b/>
        <sz val="14"/>
        <color indexed="10"/>
        <rFont val="Arial Narrow"/>
        <family val="2"/>
      </rPr>
      <t xml:space="preserve">Desirable </t>
    </r>
    <r>
      <rPr>
        <b/>
        <sz val="14"/>
        <color indexed="18"/>
        <rFont val="Arial Narrow"/>
        <family val="2"/>
      </rPr>
      <t xml:space="preserve">is your </t>
    </r>
    <r>
      <rPr>
        <b/>
        <sz val="14"/>
        <color indexed="10"/>
        <rFont val="Arial Narrow"/>
        <family val="2"/>
      </rPr>
      <t>Team</t>
    </r>
    <r>
      <rPr>
        <b/>
        <sz val="14"/>
        <color indexed="18"/>
        <rFont val="Arial Narrow"/>
        <family val="2"/>
      </rPr>
      <t xml:space="preserve"> to work with?                                                                 </t>
    </r>
    <r>
      <rPr>
        <b/>
        <sz val="12"/>
        <color indexed="18"/>
        <rFont val="Arial Narrow"/>
        <family val="2"/>
      </rPr>
      <t xml:space="preserve"> </t>
    </r>
    <r>
      <rPr>
        <b/>
        <sz val="13"/>
        <color indexed="18"/>
        <rFont val="Arial Narrow"/>
        <family val="2"/>
      </rPr>
      <t>( 10 = very desirable, 0 = average desirability, –</t>
    </r>
    <r>
      <rPr>
        <b/>
        <sz val="13"/>
        <color indexed="10"/>
        <rFont val="Arial Narrow"/>
        <family val="2"/>
      </rPr>
      <t>10</t>
    </r>
    <r>
      <rPr>
        <b/>
        <sz val="13"/>
        <color indexed="18"/>
        <rFont val="Arial Narrow"/>
        <family val="2"/>
      </rPr>
      <t xml:space="preserve"> = undesirable )</t>
    </r>
  </si>
  <si>
    <t>If the new doctor has to work with or replace undesirable or ineffective staff, it will cost time and money to do so.</t>
  </si>
  <si>
    <r>
      <t xml:space="preserve">Direct Affect of these four items on </t>
    </r>
    <r>
      <rPr>
        <b/>
        <sz val="16"/>
        <color indexed="18"/>
        <rFont val="Arial Narrow"/>
        <family val="2"/>
      </rPr>
      <t>Practice Desirability</t>
    </r>
  </si>
  <si>
    <r>
      <t xml:space="preserve">If </t>
    </r>
    <r>
      <rPr>
        <b/>
        <sz val="12"/>
        <color indexed="18"/>
        <rFont val="Arial Narrow"/>
        <family val="2"/>
      </rPr>
      <t>Practice Desirability</t>
    </r>
    <r>
      <rPr>
        <b/>
        <sz val="12"/>
        <color indexed="8"/>
        <rFont val="Arial Narrow"/>
        <family val="2"/>
      </rPr>
      <t xml:space="preserve"> is &gt;+5, enter 85% on the right                                                                     If </t>
    </r>
    <r>
      <rPr>
        <b/>
        <sz val="12"/>
        <color indexed="18"/>
        <rFont val="Arial Narrow"/>
        <family val="2"/>
      </rPr>
      <t>Practice Desirability</t>
    </r>
    <r>
      <rPr>
        <b/>
        <sz val="12"/>
        <color indexed="8"/>
        <rFont val="Arial Narrow"/>
        <family val="2"/>
      </rPr>
      <t xml:space="preserve"> is -</t>
    </r>
    <r>
      <rPr>
        <b/>
        <sz val="12"/>
        <color indexed="10"/>
        <rFont val="Arial Narrow"/>
        <family val="2"/>
      </rPr>
      <t>5</t>
    </r>
    <r>
      <rPr>
        <b/>
        <sz val="12"/>
        <color indexed="8"/>
        <rFont val="Arial Narrow"/>
        <family val="2"/>
      </rPr>
      <t xml:space="preserve"> to +5, enter 75% on the right                                                                                 If </t>
    </r>
    <r>
      <rPr>
        <b/>
        <sz val="12"/>
        <color indexed="18"/>
        <rFont val="Arial Narrow"/>
        <family val="2"/>
      </rPr>
      <t>Practice Desirability</t>
    </r>
    <r>
      <rPr>
        <b/>
        <sz val="12"/>
        <color indexed="8"/>
        <rFont val="Arial Narrow"/>
        <family val="2"/>
      </rPr>
      <t xml:space="preserve"> is &lt; -</t>
    </r>
    <r>
      <rPr>
        <b/>
        <sz val="12"/>
        <color indexed="10"/>
        <rFont val="Arial Narrow"/>
        <family val="2"/>
      </rPr>
      <t>5</t>
    </r>
    <r>
      <rPr>
        <b/>
        <sz val="12"/>
        <color indexed="8"/>
        <rFont val="Arial Narrow"/>
        <family val="2"/>
      </rPr>
      <t xml:space="preserve">, enter 65% on the right                                      </t>
    </r>
  </si>
  <si>
    <t>Fair Market Practice Value</t>
  </si>
  <si>
    <r>
      <t xml:space="preserve">Direct Affect of </t>
    </r>
    <r>
      <rPr>
        <b/>
        <sz val="13"/>
        <rFont val="Arial"/>
        <family val="2"/>
      </rPr>
      <t>Growth</t>
    </r>
  </si>
  <si>
    <r>
      <t xml:space="preserve">Affect of </t>
    </r>
    <r>
      <rPr>
        <b/>
        <sz val="13"/>
        <rFont val="Arial"/>
        <family val="2"/>
      </rPr>
      <t>Run-On Cases</t>
    </r>
  </si>
  <si>
    <r>
      <t xml:space="preserve">Affect of </t>
    </r>
    <r>
      <rPr>
        <b/>
        <sz val="13"/>
        <rFont val="Arial"/>
        <family val="2"/>
      </rPr>
      <t>Practice Desirability</t>
    </r>
  </si>
  <si>
    <t>GROWTH Items to Consider</t>
  </si>
  <si>
    <t xml:space="preserve">Affect of GROWTH on Practice Value </t>
  </si>
  <si>
    <r>
      <t xml:space="preserve"> Affect of </t>
    </r>
    <r>
      <rPr>
        <b/>
        <sz val="16"/>
        <color indexed="18"/>
        <rFont val="Arial Narrow"/>
        <family val="2"/>
      </rPr>
      <t>Run-On Patients</t>
    </r>
    <r>
      <rPr>
        <b/>
        <sz val="16"/>
        <color indexed="8"/>
        <rFont val="Arial Narrow"/>
        <family val="2"/>
      </rPr>
      <t xml:space="preserve"> on Practice Value</t>
    </r>
  </si>
  <si>
    <r>
      <t xml:space="preserve">Affect of </t>
    </r>
    <r>
      <rPr>
        <b/>
        <sz val="16"/>
        <color indexed="18"/>
        <rFont val="Arial Narrow"/>
        <family val="2"/>
      </rPr>
      <t>AVG % Initial PMT</t>
    </r>
    <r>
      <rPr>
        <b/>
        <sz val="16"/>
        <color indexed="8"/>
        <rFont val="Arial Narrow"/>
        <family val="2"/>
      </rPr>
      <t xml:space="preserve"> on Practice Value</t>
    </r>
  </si>
  <si>
    <t>Adjusted Gross Market Value</t>
  </si>
  <si>
    <t>Gross Market Value</t>
  </si>
  <si>
    <t>If sold with practice (rare)</t>
  </si>
  <si>
    <t>If sold with practice (usually)</t>
  </si>
  <si>
    <t>2 Times the Average of three years NET</t>
  </si>
  <si>
    <t>(Gross Income Basis + Net Income Basis) divided by 2</t>
  </si>
  <si>
    <t>% NET</t>
  </si>
  <si>
    <r>
      <t xml:space="preserve">For the best VIEW, </t>
    </r>
    <r>
      <rPr>
        <b/>
        <i/>
        <sz val="16"/>
        <color indexed="10"/>
        <rFont val="Arial"/>
        <family val="2"/>
      </rPr>
      <t>keep</t>
    </r>
    <r>
      <rPr>
        <b/>
        <sz val="16"/>
        <color indexed="10"/>
        <rFont val="Arial"/>
        <family val="2"/>
      </rPr>
      <t xml:space="preserve"> all Tabs at 100% in </t>
    </r>
    <r>
      <rPr>
        <b/>
        <i/>
        <sz val="16"/>
        <color indexed="10"/>
        <rFont val="Arial"/>
        <family val="2"/>
      </rPr>
      <t>Normal View</t>
    </r>
  </si>
  <si>
    <t>Actual</t>
  </si>
  <si>
    <t>Projected                 or Actual</t>
  </si>
  <si>
    <r>
      <t xml:space="preserve">* Practice expenses do </t>
    </r>
    <r>
      <rPr>
        <b/>
        <i/>
        <sz val="12"/>
        <color indexed="18"/>
        <rFont val="Arial Narrow"/>
        <family val="2"/>
      </rPr>
      <t>not</t>
    </r>
    <r>
      <rPr>
        <b/>
        <sz val="12"/>
        <color indexed="18"/>
        <rFont val="Arial Narrow"/>
        <family val="2"/>
      </rPr>
      <t xml:space="preserve"> include doctor perks and doctor profit sharing.</t>
    </r>
  </si>
  <si>
    <t>Income ( Total Collections )</t>
  </si>
  <si>
    <t>Production ( Total Charges )</t>
  </si>
  <si>
    <t>Expenses ( Practice * )</t>
  </si>
  <si>
    <t>Resulting Doctor NET</t>
  </si>
  <si>
    <t>Comments</t>
  </si>
  <si>
    <r>
      <t xml:space="preserve">Total </t>
    </r>
    <r>
      <rPr>
        <b/>
        <i/>
        <sz val="14"/>
        <color indexed="18"/>
        <rFont val="Arial Narrow"/>
        <family val="2"/>
      </rPr>
      <t>New</t>
    </r>
    <r>
      <rPr>
        <b/>
        <sz val="14"/>
        <color indexed="18"/>
        <rFont val="Arial Narrow"/>
        <family val="2"/>
      </rPr>
      <t xml:space="preserve"> Patient Exams</t>
    </r>
  </si>
  <si>
    <r>
      <t xml:space="preserve">Total FULL + Ph-II DeBands </t>
    </r>
    <r>
      <rPr>
        <b/>
        <sz val="12"/>
        <color indexed="18"/>
        <rFont val="Arial Narrow"/>
        <family val="2"/>
      </rPr>
      <t xml:space="preserve">( </t>
    </r>
    <r>
      <rPr>
        <b/>
        <i/>
        <sz val="12"/>
        <color indexed="18"/>
        <rFont val="Arial Narrow"/>
        <family val="2"/>
      </rPr>
      <t>not</t>
    </r>
    <r>
      <rPr>
        <b/>
        <sz val="12"/>
        <color indexed="18"/>
        <rFont val="Arial Narrow"/>
        <family val="2"/>
      </rPr>
      <t xml:space="preserve"> Ph-I or Lim )</t>
    </r>
  </si>
  <si>
    <r>
      <t xml:space="preserve">Total </t>
    </r>
    <r>
      <rPr>
        <b/>
        <i/>
        <sz val="14"/>
        <color indexed="18"/>
        <rFont val="Arial"/>
        <family val="2"/>
      </rPr>
      <t>Ph-II</t>
    </r>
    <r>
      <rPr>
        <b/>
        <sz val="14"/>
        <color indexed="18"/>
        <rFont val="Arial"/>
        <family val="2"/>
      </rPr>
      <t xml:space="preserve"> Starts </t>
    </r>
    <r>
      <rPr>
        <b/>
        <sz val="12"/>
        <color indexed="18"/>
        <rFont val="Arial Narrow"/>
        <family val="2"/>
      </rPr>
      <t>( had a Ph-I Tx )</t>
    </r>
  </si>
  <si>
    <r>
      <t xml:space="preserve">Average </t>
    </r>
    <r>
      <rPr>
        <b/>
        <i/>
        <sz val="14"/>
        <color indexed="18"/>
        <rFont val="Arial Narrow"/>
        <family val="2"/>
      </rPr>
      <t xml:space="preserve">DeBand Rate </t>
    </r>
    <r>
      <rPr>
        <b/>
        <sz val="12"/>
        <color indexed="18"/>
        <rFont val="Arial Narrow"/>
        <family val="2"/>
      </rPr>
      <t>( for these years )</t>
    </r>
  </si>
  <si>
    <t>DIRECT Items to Consider</t>
  </si>
  <si>
    <r>
      <t xml:space="preserve">Average </t>
    </r>
    <r>
      <rPr>
        <b/>
        <i/>
        <sz val="14"/>
        <color indexed="18"/>
        <rFont val="Arial"/>
        <family val="2"/>
      </rPr>
      <t>% Initial Payment **</t>
    </r>
    <r>
      <rPr>
        <b/>
        <i/>
        <sz val="12"/>
        <color indexed="18"/>
        <rFont val="Arial Narrow"/>
        <family val="2"/>
      </rPr>
      <t xml:space="preserve"> </t>
    </r>
    <r>
      <rPr>
        <b/>
        <sz val="12"/>
        <color indexed="18"/>
        <rFont val="Arial Narrow"/>
        <family val="2"/>
      </rPr>
      <t>( typically 25-35% )</t>
    </r>
  </si>
  <si>
    <r>
      <t xml:space="preserve">** Try to be exact, as this severely affects the value of your practice.  Include all patient initial payments PLUS the </t>
    </r>
    <r>
      <rPr>
        <b/>
        <i/>
        <sz val="12"/>
        <color indexed="18"/>
        <rFont val="Arial Narrow"/>
        <family val="2"/>
      </rPr>
      <t>first</t>
    </r>
    <r>
      <rPr>
        <b/>
        <sz val="12"/>
        <color indexed="18"/>
        <rFont val="Arial Narrow"/>
        <family val="2"/>
      </rPr>
      <t xml:space="preserve"> Insurance check for a case.</t>
    </r>
  </si>
  <si>
    <t>CHANGE in Exams over three years</t>
  </si>
  <si>
    <r>
      <t>DIRECT</t>
    </r>
    <r>
      <rPr>
        <b/>
        <sz val="14"/>
        <color indexed="18"/>
        <rFont val="Arial"/>
        <family val="2"/>
      </rPr>
      <t xml:space="preserve"> Items to Consider</t>
    </r>
  </si>
  <si>
    <t>CHANGE in FULL + Ph-II Starts over three years</t>
  </si>
  <si>
    <r>
      <t xml:space="preserve">Total </t>
    </r>
    <r>
      <rPr>
        <b/>
        <i/>
        <sz val="14"/>
        <color indexed="18"/>
        <rFont val="Arial"/>
        <family val="2"/>
      </rPr>
      <t>Full</t>
    </r>
    <r>
      <rPr>
        <b/>
        <sz val="14"/>
        <color indexed="18"/>
        <rFont val="Arial Narrow"/>
        <family val="2"/>
      </rPr>
      <t xml:space="preserve"> Starts </t>
    </r>
    <r>
      <rPr>
        <b/>
        <sz val="12"/>
        <color indexed="18"/>
        <rFont val="Arial Narrow"/>
        <family val="2"/>
      </rPr>
      <t xml:space="preserve">( Comprehensive + </t>
    </r>
    <r>
      <rPr>
        <b/>
        <i/>
        <sz val="12"/>
        <color indexed="18"/>
        <rFont val="Arial Narrow"/>
        <family val="2"/>
      </rPr>
      <t>Full</t>
    </r>
    <r>
      <rPr>
        <b/>
        <sz val="12"/>
        <color indexed="18"/>
        <rFont val="Arial Narrow"/>
        <family val="2"/>
      </rPr>
      <t xml:space="preserve"> Invisalign, but </t>
    </r>
    <r>
      <rPr>
        <b/>
        <i/>
        <sz val="12"/>
        <color indexed="18"/>
        <rFont val="Arial Narrow"/>
        <family val="2"/>
      </rPr>
      <t xml:space="preserve">not </t>
    </r>
    <r>
      <rPr>
        <b/>
        <sz val="12"/>
        <color indexed="18"/>
        <rFont val="Arial Narrow"/>
        <family val="2"/>
      </rPr>
      <t>Ph-II )</t>
    </r>
  </si>
  <si>
    <r>
      <t>Total $ Amount Past Due</t>
    </r>
    <r>
      <rPr>
        <b/>
        <sz val="12"/>
        <color indexed="18"/>
        <rFont val="Arial Narrow"/>
        <family val="2"/>
      </rPr>
      <t xml:space="preserve"> ( that is collectable )</t>
    </r>
  </si>
  <si>
    <r>
      <t>Total $ Amount Spent on Supplies</t>
    </r>
    <r>
      <rPr>
        <b/>
        <sz val="12"/>
        <color indexed="18"/>
        <rFont val="Arial Narrow"/>
        <family val="2"/>
      </rPr>
      <t xml:space="preserve"> ( for the last 12 months )</t>
    </r>
  </si>
  <si>
    <r>
      <t xml:space="preserve">POSSIBLE </t>
    </r>
    <r>
      <rPr>
        <b/>
        <sz val="14"/>
        <color indexed="18"/>
        <rFont val="Arial"/>
        <family val="2"/>
      </rPr>
      <t>Items to Consider</t>
    </r>
  </si>
  <si>
    <r>
      <t xml:space="preserve">Estimated Value of </t>
    </r>
    <r>
      <rPr>
        <b/>
        <i/>
        <sz val="14"/>
        <color indexed="18"/>
        <rFont val="Arial Narrow"/>
        <family val="2"/>
      </rPr>
      <t>ALL</t>
    </r>
    <r>
      <rPr>
        <b/>
        <sz val="14"/>
        <color indexed="18"/>
        <rFont val="Arial Narrow"/>
        <family val="2"/>
      </rPr>
      <t xml:space="preserve"> Equipment </t>
    </r>
    <r>
      <rPr>
        <b/>
        <sz val="12"/>
        <color indexed="18"/>
        <rFont val="Arial Narrow"/>
        <family val="2"/>
      </rPr>
      <t xml:space="preserve">( </t>
    </r>
    <r>
      <rPr>
        <b/>
        <i/>
        <sz val="12"/>
        <color indexed="18"/>
        <rFont val="Arial Narrow"/>
        <family val="2"/>
      </rPr>
      <t>have it all appraised</t>
    </r>
    <r>
      <rPr>
        <b/>
        <sz val="12"/>
        <color indexed="18"/>
        <rFont val="Arial Narrow"/>
        <family val="2"/>
      </rPr>
      <t>)</t>
    </r>
  </si>
  <si>
    <r>
      <t>Estimated Value of Building</t>
    </r>
    <r>
      <rPr>
        <b/>
        <i/>
        <sz val="14"/>
        <color indexed="18"/>
        <rFont val="Arial Narrow"/>
        <family val="2"/>
      </rPr>
      <t xml:space="preserve"> </t>
    </r>
    <r>
      <rPr>
        <b/>
        <sz val="12"/>
        <color indexed="18"/>
        <rFont val="Arial Narrow"/>
        <family val="2"/>
      </rPr>
      <t>( leave as 0 if no building )</t>
    </r>
  </si>
  <si>
    <t>This is what it everything could be sold for if desired.</t>
  </si>
  <si>
    <t>Typically, the building is rented by the buyer at first.</t>
  </si>
  <si>
    <t>CHANGE in Production over three years</t>
  </si>
  <si>
    <t>Basis of Practice Value</t>
  </si>
  <si>
    <t>Gross Income Value Basis</t>
  </si>
  <si>
    <t>Net Income Value Basis</t>
  </si>
  <si>
    <r>
      <t>IMPORTANT!</t>
    </r>
    <r>
      <rPr>
        <b/>
        <sz val="16"/>
        <color indexed="10"/>
        <rFont val="Arial"/>
        <family val="2"/>
      </rPr>
      <t xml:space="preserve"> </t>
    </r>
    <r>
      <rPr>
        <b/>
        <sz val="14"/>
        <color indexed="18"/>
        <rFont val="Arial"/>
        <family val="2"/>
      </rPr>
      <t xml:space="preserve"> 1st Enter </t>
    </r>
    <r>
      <rPr>
        <b/>
        <i/>
        <sz val="14"/>
        <color indexed="18"/>
        <rFont val="Arial"/>
        <family val="2"/>
      </rPr>
      <t xml:space="preserve">This </t>
    </r>
    <r>
      <rPr>
        <b/>
        <sz val="14"/>
        <color indexed="18"/>
        <rFont val="Arial"/>
        <family val="2"/>
      </rPr>
      <t>Year</t>
    </r>
  </si>
  <si>
    <t>Comments on Calculated Amount</t>
  </si>
  <si>
    <t>Calculated           Amount</t>
  </si>
  <si>
    <t>The Average of three years INCOME</t>
  </si>
  <si>
    <t>(Avg INCOME + Twice Avg NET) divided by 2</t>
  </si>
  <si>
    <t>If negative, your practice is less desirable and of less value.                                                 If positive, your practice is more desirable and of more value.</t>
  </si>
  <si>
    <t>Direct Affect of % Initial Payments</t>
  </si>
  <si>
    <t>Adj. for when your practice is more or less desirable</t>
  </si>
  <si>
    <r>
      <t xml:space="preserve">Only Enter Data in the </t>
    </r>
    <r>
      <rPr>
        <b/>
        <sz val="20"/>
        <color indexed="9"/>
        <rFont val="Arial"/>
        <family val="2"/>
      </rPr>
      <t xml:space="preserve">WHITE </t>
    </r>
    <r>
      <rPr>
        <b/>
        <sz val="20"/>
        <color indexed="8"/>
        <rFont val="Arial"/>
        <family val="2"/>
      </rPr>
      <t>Cells</t>
    </r>
  </si>
  <si>
    <t>Dollar Affect of Past Due Accounts</t>
  </si>
  <si>
    <t>Dollar Affect of Practice Supplies</t>
  </si>
  <si>
    <r>
      <t>Estimated Value of Building</t>
    </r>
  </si>
  <si>
    <r>
      <t xml:space="preserve">Estimated Value of </t>
    </r>
    <r>
      <rPr>
        <i/>
        <sz val="13"/>
        <color indexed="18"/>
        <rFont val="Arial"/>
        <family val="2"/>
      </rPr>
      <t>ALL</t>
    </r>
    <r>
      <rPr>
        <sz val="13"/>
        <color indexed="18"/>
        <rFont val="Arial"/>
        <family val="2"/>
      </rPr>
      <t xml:space="preserve"> Equipment</t>
    </r>
  </si>
  <si>
    <t>Adj. for when your AVG %IP varies from 30%</t>
  </si>
  <si>
    <t xml:space="preserve"> Adj. for all Direct Affects</t>
  </si>
  <si>
    <t>Adj. for money owed DR-1 and collected by DR-2</t>
  </si>
  <si>
    <t>Based on all of the above values and adjustments</t>
  </si>
  <si>
    <t>Adj. for the buyer to clean up your run-on cases</t>
  </si>
  <si>
    <t>Adj. for when your practice is Declining or Growing</t>
  </si>
  <si>
    <r>
      <t>If negative, you collected</t>
    </r>
    <r>
      <rPr>
        <b/>
        <i/>
        <sz val="12"/>
        <color indexed="10"/>
        <rFont val="Arial Narrow"/>
        <family val="2"/>
      </rPr>
      <t xml:space="preserve"> too much</t>
    </r>
    <r>
      <rPr>
        <b/>
        <sz val="12"/>
        <color indexed="10"/>
        <rFont val="Arial Narrow"/>
        <family val="2"/>
      </rPr>
      <t xml:space="preserve"> for your services.                                                 If positive, you collected too little for your services.</t>
    </r>
  </si>
  <si>
    <r>
      <t>COMPREHENSIVE</t>
    </r>
    <r>
      <rPr>
        <b/>
        <sz val="22"/>
        <color indexed="58"/>
        <rFont val="Arial"/>
        <family val="2"/>
      </rPr>
      <t xml:space="preserve"> Practice Value Calculations</t>
    </r>
  </si>
  <si>
    <t>Actual amount owed the seller for cases he/she has treated, but have paid for yet.</t>
  </si>
  <si>
    <t>Actual amount owed the seller for supplies purchased but used by the buyer.</t>
  </si>
  <si>
    <t>Estimated FMPV plus equipment and building</t>
  </si>
  <si>
    <t>Adj. for supplies purchased by DR-1 and used by DR-2</t>
  </si>
  <si>
    <r>
      <t xml:space="preserve">* Practice EXPENSES do </t>
    </r>
    <r>
      <rPr>
        <b/>
        <i/>
        <sz val="12"/>
        <color indexed="18"/>
        <rFont val="Arial Narrow"/>
        <family val="2"/>
      </rPr>
      <t>not</t>
    </r>
    <r>
      <rPr>
        <b/>
        <sz val="12"/>
        <color indexed="18"/>
        <rFont val="Arial Narrow"/>
        <family val="2"/>
      </rPr>
      <t xml:space="preserve"> include doctor perks and doctor profit sharing.</t>
    </r>
  </si>
  <si>
    <t>% Doctor NET</t>
  </si>
  <si>
    <t>Typical HIGH Practice Value</t>
  </si>
  <si>
    <t>Typical MEDIUM Practice Value</t>
  </si>
  <si>
    <t>Typical LOW Practice Value</t>
  </si>
  <si>
    <r>
      <t xml:space="preserve">If </t>
    </r>
    <r>
      <rPr>
        <b/>
        <i/>
        <sz val="12"/>
        <color indexed="10"/>
        <rFont val="Arial Narrow"/>
        <family val="2"/>
      </rPr>
      <t>LESS</t>
    </r>
    <r>
      <rPr>
        <b/>
        <sz val="12"/>
        <color indexed="10"/>
        <rFont val="Arial Narrow"/>
        <family val="2"/>
      </rPr>
      <t xml:space="preserve"> than 100%, your practice is decreasing in value.                                                If more than 100%, it is increasing in value.</t>
    </r>
  </si>
  <si>
    <r>
      <t xml:space="preserve">If </t>
    </r>
    <r>
      <rPr>
        <b/>
        <i/>
        <sz val="12"/>
        <color indexed="10"/>
        <rFont val="Arial Narrow"/>
        <family val="2"/>
      </rPr>
      <t>LESS</t>
    </r>
    <r>
      <rPr>
        <b/>
        <sz val="12"/>
        <color indexed="10"/>
        <rFont val="Arial Narrow"/>
        <family val="2"/>
      </rPr>
      <t xml:space="preserve"> than 100%, your practice is decreasing in value.                                                  If more than 100%, it is increasing in value.</t>
    </r>
  </si>
  <si>
    <r>
      <t xml:space="preserve">If </t>
    </r>
    <r>
      <rPr>
        <b/>
        <i/>
        <sz val="12"/>
        <color indexed="10"/>
        <rFont val="Arial Narrow"/>
        <family val="2"/>
      </rPr>
      <t>LESS</t>
    </r>
    <r>
      <rPr>
        <b/>
        <sz val="12"/>
        <color indexed="10"/>
        <rFont val="Arial Narrow"/>
        <family val="2"/>
      </rPr>
      <t xml:space="preserve"> than 100%, your practice is decreasing in value.                                                      If more than 100%, it is increasing in value.</t>
    </r>
  </si>
  <si>
    <r>
      <t xml:space="preserve">PERCENTAGE                                                                                       </t>
    </r>
    <r>
      <rPr>
        <b/>
        <sz val="16"/>
        <color indexed="18"/>
        <rFont val="Arial"/>
        <family val="2"/>
      </rPr>
      <t xml:space="preserve"> Practice Value</t>
    </r>
  </si>
  <si>
    <t>GROSS MARKET VALUE</t>
  </si>
  <si>
    <t>Your Other Percentage =</t>
  </si>
  <si>
    <r>
      <t xml:space="preserve">Items to Consider to Determine                                                                                                                      </t>
    </r>
    <r>
      <rPr>
        <b/>
        <sz val="16"/>
        <color indexed="12"/>
        <rFont val="Arial"/>
        <family val="2"/>
      </rPr>
      <t>Gross Market Value</t>
    </r>
  </si>
  <si>
    <r>
      <t xml:space="preserve">Gross Income Value Basis times </t>
    </r>
    <r>
      <rPr>
        <b/>
        <sz val="16"/>
        <color indexed="10"/>
        <rFont val="Arial"/>
        <family val="2"/>
      </rPr>
      <t>85%</t>
    </r>
  </si>
  <si>
    <r>
      <t xml:space="preserve">Gross Income Value Basis times </t>
    </r>
    <r>
      <rPr>
        <b/>
        <sz val="16"/>
        <color indexed="10"/>
        <rFont val="Arial"/>
        <family val="2"/>
      </rPr>
      <t>75%</t>
    </r>
  </si>
  <si>
    <r>
      <t xml:space="preserve">Gross Income Value Basis times </t>
    </r>
    <r>
      <rPr>
        <b/>
        <sz val="16"/>
        <color indexed="10"/>
        <rFont val="Arial"/>
        <family val="2"/>
      </rPr>
      <t>65%</t>
    </r>
  </si>
  <si>
    <r>
      <t>OTHER</t>
    </r>
    <r>
      <rPr>
        <b/>
        <sz val="14"/>
        <color indexed="18"/>
        <rFont val="Arial"/>
        <family val="2"/>
      </rPr>
      <t xml:space="preserve"> Practice Value                                                                   Based on YOUR Chosen %</t>
    </r>
  </si>
  <si>
    <r>
      <t xml:space="preserve">If &gt; 100%, enter 85% on the right                                      If 90% to 100%, enter 75% on the right.  If &lt; 90%, enter 65% on the right   </t>
    </r>
    <r>
      <rPr>
        <b/>
        <sz val="12"/>
        <color indexed="8"/>
        <rFont val="Arial Narrow"/>
        <family val="2"/>
      </rPr>
      <t xml:space="preserve">                                   </t>
    </r>
  </si>
  <si>
    <r>
      <t xml:space="preserve">If </t>
    </r>
    <r>
      <rPr>
        <b/>
        <sz val="11"/>
        <color indexed="18"/>
        <rFont val="Arial Narrow"/>
        <family val="2"/>
      </rPr>
      <t>AVG DeBand Rate</t>
    </r>
    <r>
      <rPr>
        <b/>
        <sz val="11"/>
        <color indexed="8"/>
        <rFont val="Arial Narrow"/>
        <family val="2"/>
      </rPr>
      <t xml:space="preserve"> is 85% to 110%, enter 85% on the right.                     </t>
    </r>
    <r>
      <rPr>
        <b/>
        <sz val="11"/>
        <color indexed="18"/>
        <rFont val="Arial Narrow"/>
        <family val="2"/>
      </rPr>
      <t>If Rate</t>
    </r>
    <r>
      <rPr>
        <b/>
        <sz val="11"/>
        <color indexed="8"/>
        <rFont val="Arial Narrow"/>
        <family val="2"/>
      </rPr>
      <t xml:space="preserve"> is   &gt; 110%, enter 75% on the right                                                                                 If </t>
    </r>
    <r>
      <rPr>
        <b/>
        <sz val="11"/>
        <color indexed="18"/>
        <rFont val="Arial Narrow"/>
        <family val="2"/>
      </rPr>
      <t>AVG DeBand Rate</t>
    </r>
    <r>
      <rPr>
        <b/>
        <sz val="11"/>
        <color indexed="8"/>
        <rFont val="Arial Narrow"/>
        <family val="2"/>
      </rPr>
      <t xml:space="preserve"> is &lt; 85%, enter 65% on the right                                      </t>
    </r>
  </si>
  <si>
    <t>Total Value of Practice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</si>
</sst>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$&quot;#,##0.0_);\(&quot;$&quot;#,##0.0\)"/>
    <numFmt numFmtId="169" formatCode="0.0%"/>
    <numFmt numFmtId="170" formatCode="0_);\(0\)"/>
    <numFmt numFmtId="171" formatCode="#,##0.0_);\(#,##0.0\)"/>
    <numFmt numFmtId="172" formatCode="#,##0.000_);\(#,##0.000\)"/>
    <numFmt numFmtId="173" formatCode="&quot;$&quot;#,##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000000"/>
    <numFmt numFmtId="180" formatCode="0.0_);\(0.0\)"/>
    <numFmt numFmtId="181" formatCode="mmmm\-yy"/>
    <numFmt numFmtId="182" formatCode="#,##0;[Red]#,##0"/>
    <numFmt numFmtId="183" formatCode="&quot;$&quot;#,##0.0_);[Red]\(&quot;$&quot;#,##0.0\)"/>
    <numFmt numFmtId="184" formatCode="0;[Red]0"/>
  </numFmts>
  <fonts count="54">
    <font>
      <sz val="10"/>
      <name val="Arial Narrow"/>
      <family val="0"/>
    </font>
    <font>
      <b/>
      <sz val="14"/>
      <name val="Arial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b/>
      <sz val="16"/>
      <color indexed="18"/>
      <name val="Times New Roman"/>
      <family val="1"/>
    </font>
    <font>
      <b/>
      <sz val="14"/>
      <color indexed="18"/>
      <name val="Arial"/>
      <family val="2"/>
    </font>
    <font>
      <sz val="12"/>
      <name val="Arial"/>
      <family val="0"/>
    </font>
    <font>
      <b/>
      <sz val="14"/>
      <color indexed="18"/>
      <name val="Arial Narrow"/>
      <family val="2"/>
    </font>
    <font>
      <sz val="10"/>
      <color indexed="18"/>
      <name val="Arial Narrow"/>
      <family val="0"/>
    </font>
    <font>
      <b/>
      <sz val="16"/>
      <color indexed="18"/>
      <name val="Arial Narrow"/>
      <family val="2"/>
    </font>
    <font>
      <b/>
      <sz val="16"/>
      <color indexed="18"/>
      <name val="Arial"/>
      <family val="2"/>
    </font>
    <font>
      <sz val="12"/>
      <color indexed="18"/>
      <name val="Arial"/>
      <family val="0"/>
    </font>
    <font>
      <b/>
      <sz val="12"/>
      <color indexed="18"/>
      <name val="Arial Narrow"/>
      <family val="2"/>
    </font>
    <font>
      <b/>
      <i/>
      <sz val="12"/>
      <color indexed="18"/>
      <name val="Arial Narrow"/>
      <family val="2"/>
    </font>
    <font>
      <b/>
      <i/>
      <sz val="14"/>
      <color indexed="1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i/>
      <sz val="14"/>
      <color indexed="18"/>
      <name val="Arial Narrow"/>
      <family val="2"/>
    </font>
    <font>
      <b/>
      <sz val="18"/>
      <color indexed="14"/>
      <name val="Arial"/>
      <family val="2"/>
    </font>
    <font>
      <b/>
      <sz val="12"/>
      <color indexed="10"/>
      <name val="Arial Narrow"/>
      <family val="2"/>
    </font>
    <font>
      <b/>
      <i/>
      <sz val="12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8"/>
      <name val="Arial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3"/>
      <name val="Arial"/>
      <family val="2"/>
    </font>
    <font>
      <b/>
      <sz val="13"/>
      <color indexed="18"/>
      <name val="Arial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b/>
      <sz val="15"/>
      <name val="Arial"/>
      <family val="2"/>
    </font>
    <font>
      <b/>
      <sz val="20"/>
      <color indexed="8"/>
      <name val="Arial"/>
      <family val="2"/>
    </font>
    <font>
      <b/>
      <sz val="20"/>
      <color indexed="9"/>
      <name val="Arial"/>
      <family val="2"/>
    </font>
    <font>
      <b/>
      <sz val="13"/>
      <name val="Arial"/>
      <family val="2"/>
    </font>
    <font>
      <sz val="13"/>
      <color indexed="18"/>
      <name val="Arial"/>
      <family val="2"/>
    </font>
    <font>
      <i/>
      <sz val="13"/>
      <color indexed="18"/>
      <name val="Arial"/>
      <family val="2"/>
    </font>
    <font>
      <b/>
      <sz val="22"/>
      <color indexed="58"/>
      <name val="Arial"/>
      <family val="2"/>
    </font>
    <font>
      <b/>
      <i/>
      <sz val="22"/>
      <color indexed="58"/>
      <name val="Arial"/>
      <family val="2"/>
    </font>
    <font>
      <b/>
      <sz val="16"/>
      <color indexed="12"/>
      <name val="Arial"/>
      <family val="2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12"/>
      <name val="Arial"/>
      <family val="2"/>
    </font>
    <font>
      <sz val="14"/>
      <color indexed="18"/>
      <name val="Arial"/>
      <family val="2"/>
    </font>
    <font>
      <b/>
      <sz val="18"/>
      <name val="Arial"/>
      <family val="2"/>
    </font>
    <font>
      <b/>
      <sz val="13"/>
      <color indexed="18"/>
      <name val="Arial Narrow"/>
      <family val="2"/>
    </font>
    <font>
      <b/>
      <sz val="13"/>
      <color indexed="10"/>
      <name val="Arial Narrow"/>
      <family val="2"/>
    </font>
    <font>
      <b/>
      <sz val="16"/>
      <color indexed="8"/>
      <name val="Arial Narrow"/>
      <family val="2"/>
    </font>
    <font>
      <b/>
      <sz val="14"/>
      <color indexed="10"/>
      <name val="Arial"/>
      <family val="2"/>
    </font>
    <font>
      <b/>
      <sz val="11"/>
      <color indexed="8"/>
      <name val="Arial Narrow"/>
      <family val="2"/>
    </font>
    <font>
      <b/>
      <sz val="11"/>
      <color indexed="1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 vertical="top" indent="1"/>
    </xf>
    <xf numFmtId="0" fontId="7" fillId="0" borderId="0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top" indent="1"/>
    </xf>
    <xf numFmtId="0" fontId="0" fillId="0" borderId="0" xfId="0" applyFill="1" applyAlignment="1">
      <alignment horizontal="left" vertical="top" indent="1"/>
    </xf>
    <xf numFmtId="0" fontId="8" fillId="2" borderId="1" xfId="0" applyFont="1" applyFill="1" applyBorder="1" applyAlignment="1">
      <alignment horizontal="center" vertical="center" wrapText="1"/>
    </xf>
    <xf numFmtId="37" fontId="18" fillId="0" borderId="1" xfId="0" applyNumberFormat="1" applyFont="1" applyBorder="1" applyAlignment="1">
      <alignment horizontal="center" vertical="center"/>
    </xf>
    <xf numFmtId="5" fontId="19" fillId="0" borderId="1" xfId="0" applyNumberFormat="1" applyFont="1" applyBorder="1" applyAlignment="1">
      <alignment horizontal="center" vertical="center"/>
    </xf>
    <xf numFmtId="5" fontId="19" fillId="2" borderId="1" xfId="0" applyNumberFormat="1" applyFont="1" applyFill="1" applyBorder="1" applyAlignment="1">
      <alignment horizontal="center" vertical="center"/>
    </xf>
    <xf numFmtId="9" fontId="19" fillId="2" borderId="1" xfId="2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right" vertical="center"/>
    </xf>
    <xf numFmtId="37" fontId="0" fillId="0" borderId="0" xfId="0" applyNumberFormat="1" applyAlignment="1">
      <alignment/>
    </xf>
    <xf numFmtId="0" fontId="17" fillId="2" borderId="5" xfId="0" applyFont="1" applyFill="1" applyBorder="1" applyAlignment="1">
      <alignment horizontal="center" vertical="center" wrapText="1"/>
    </xf>
    <xf numFmtId="5" fontId="18" fillId="0" borderId="1" xfId="0" applyNumberFormat="1" applyFont="1" applyBorder="1" applyAlignment="1">
      <alignment horizontal="center" vertical="center"/>
    </xf>
    <xf numFmtId="173" fontId="18" fillId="0" borderId="1" xfId="0" applyNumberFormat="1" applyFont="1" applyFill="1" applyBorder="1" applyAlignment="1">
      <alignment horizontal="center" vertical="center"/>
    </xf>
    <xf numFmtId="37" fontId="18" fillId="0" borderId="6" xfId="0" applyNumberFormat="1" applyFont="1" applyBorder="1" applyAlignment="1">
      <alignment horizontal="center" vertical="center"/>
    </xf>
    <xf numFmtId="182" fontId="1" fillId="0" borderId="6" xfId="0" applyNumberFormat="1" applyFont="1" applyBorder="1" applyAlignment="1">
      <alignment horizontal="center" vertical="center"/>
    </xf>
    <xf numFmtId="9" fontId="18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left" vertical="center" wrapText="1" indent="1"/>
    </xf>
    <xf numFmtId="0" fontId="13" fillId="0" borderId="0" xfId="0" applyNumberFormat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left" vertical="center" wrapText="1" indent="2"/>
    </xf>
    <xf numFmtId="6" fontId="25" fillId="2" borderId="10" xfId="0" applyNumberFormat="1" applyFont="1" applyFill="1" applyBorder="1" applyAlignment="1">
      <alignment horizontal="center" vertical="center"/>
    </xf>
    <xf numFmtId="6" fontId="25" fillId="2" borderId="1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24" fillId="3" borderId="3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9" fontId="18" fillId="3" borderId="1" xfId="2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horizontal="right" vertical="center"/>
    </xf>
    <xf numFmtId="0" fontId="10" fillId="4" borderId="15" xfId="0" applyFont="1" applyFill="1" applyBorder="1" applyAlignment="1">
      <alignment horizontal="right" vertical="center"/>
    </xf>
    <xf numFmtId="0" fontId="10" fillId="4" borderId="16" xfId="0" applyFont="1" applyFill="1" applyBorder="1" applyAlignment="1">
      <alignment horizontal="right" vertical="center"/>
    </xf>
    <xf numFmtId="0" fontId="10" fillId="4" borderId="17" xfId="0" applyFont="1" applyFill="1" applyBorder="1" applyAlignment="1">
      <alignment horizontal="right" vertical="center"/>
    </xf>
    <xf numFmtId="0" fontId="10" fillId="4" borderId="18" xfId="0" applyFont="1" applyFill="1" applyBorder="1" applyAlignment="1">
      <alignment horizontal="right" vertical="center"/>
    </xf>
    <xf numFmtId="0" fontId="10" fillId="5" borderId="3" xfId="0" applyFont="1" applyFill="1" applyBorder="1" applyAlignment="1">
      <alignment horizontal="right" vertical="center"/>
    </xf>
    <xf numFmtId="5" fontId="18" fillId="5" borderId="3" xfId="0" applyNumberFormat="1" applyFont="1" applyFill="1" applyBorder="1" applyAlignment="1">
      <alignment horizontal="center" vertical="center"/>
    </xf>
    <xf numFmtId="6" fontId="25" fillId="5" borderId="1" xfId="21" applyNumberFormat="1" applyFont="1" applyFill="1" applyBorder="1" applyAlignment="1">
      <alignment horizontal="center" vertical="center"/>
    </xf>
    <xf numFmtId="6" fontId="25" fillId="4" borderId="19" xfId="21" applyNumberFormat="1" applyFont="1" applyFill="1" applyBorder="1" applyAlignment="1">
      <alignment horizontal="center" vertical="center"/>
    </xf>
    <xf numFmtId="9" fontId="25" fillId="4" borderId="10" xfId="21" applyFont="1" applyFill="1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9" fontId="0" fillId="0" borderId="0" xfId="21" applyAlignment="1">
      <alignment horizontal="center" vertical="center"/>
    </xf>
    <xf numFmtId="5" fontId="0" fillId="0" borderId="1" xfId="0" applyNumberFormat="1" applyBorder="1" applyAlignment="1">
      <alignment horizontal="left" vertical="center" wrapText="1" indent="1"/>
    </xf>
    <xf numFmtId="9" fontId="0" fillId="0" borderId="1" xfId="21" applyFont="1" applyBorder="1" applyAlignment="1">
      <alignment horizontal="left" vertical="center" wrapText="1" indent="1"/>
    </xf>
    <xf numFmtId="0" fontId="24" fillId="3" borderId="5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9" fontId="18" fillId="3" borderId="7" xfId="2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right" vertical="center"/>
    </xf>
    <xf numFmtId="9" fontId="4" fillId="3" borderId="21" xfId="21" applyFont="1" applyFill="1" applyBorder="1" applyAlignment="1">
      <alignment horizontal="center" vertical="center"/>
    </xf>
    <xf numFmtId="5" fontId="41" fillId="0" borderId="1" xfId="0" applyNumberFormat="1" applyFont="1" applyBorder="1" applyAlignment="1">
      <alignment horizontal="center" vertical="center"/>
    </xf>
    <xf numFmtId="5" fontId="41" fillId="2" borderId="1" xfId="0" applyNumberFormat="1" applyFont="1" applyFill="1" applyBorder="1" applyAlignment="1">
      <alignment horizontal="center" vertical="center"/>
    </xf>
    <xf numFmtId="9" fontId="41" fillId="2" borderId="1" xfId="2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6" fontId="8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40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6" fontId="8" fillId="2" borderId="31" xfId="0" applyNumberFormat="1" applyFont="1" applyFill="1" applyBorder="1" applyAlignment="1">
      <alignment horizontal="center" vertical="center"/>
    </xf>
    <xf numFmtId="6" fontId="8" fillId="2" borderId="32" xfId="0" applyNumberFormat="1" applyFont="1" applyFill="1" applyBorder="1" applyAlignment="1">
      <alignment horizontal="center" vertical="center"/>
    </xf>
    <xf numFmtId="9" fontId="44" fillId="0" borderId="33" xfId="21" applyFont="1" applyFill="1" applyBorder="1" applyAlignment="1">
      <alignment horizontal="center" vertical="center"/>
    </xf>
    <xf numFmtId="0" fontId="45" fillId="2" borderId="28" xfId="0" applyFont="1" applyFill="1" applyBorder="1" applyAlignment="1">
      <alignment horizontal="center" vertical="center" wrapText="1"/>
    </xf>
    <xf numFmtId="9" fontId="25" fillId="4" borderId="34" xfId="21" applyNumberFormat="1" applyFont="1" applyFill="1" applyBorder="1" applyAlignment="1">
      <alignment horizontal="center" vertical="center"/>
    </xf>
    <xf numFmtId="9" fontId="46" fillId="4" borderId="35" xfId="0" applyNumberFormat="1" applyFont="1" applyFill="1" applyBorder="1" applyAlignment="1">
      <alignment horizontal="center" vertical="center"/>
    </xf>
    <xf numFmtId="9" fontId="47" fillId="0" borderId="36" xfId="2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184" fontId="32" fillId="4" borderId="7" xfId="21" applyNumberFormat="1" applyFont="1" applyFill="1" applyBorder="1" applyAlignment="1">
      <alignment horizontal="center" vertical="center"/>
    </xf>
    <xf numFmtId="9" fontId="47" fillId="0" borderId="0" xfId="2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7" fontId="27" fillId="0" borderId="0" xfId="0" applyNumberFormat="1" applyFont="1" applyFill="1" applyBorder="1" applyAlignment="1">
      <alignment horizontal="right" vertical="center" wrapText="1"/>
    </xf>
    <xf numFmtId="0" fontId="10" fillId="5" borderId="4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right" vertical="center" wrapText="1"/>
    </xf>
    <xf numFmtId="0" fontId="50" fillId="4" borderId="38" xfId="0" applyFont="1" applyFill="1" applyBorder="1" applyAlignment="1">
      <alignment horizontal="right" vertical="center"/>
    </xf>
    <xf numFmtId="0" fontId="50" fillId="4" borderId="40" xfId="0" applyFont="1" applyFill="1" applyBorder="1" applyAlignment="1">
      <alignment horizontal="right" vertical="center"/>
    </xf>
    <xf numFmtId="9" fontId="4" fillId="4" borderId="11" xfId="0" applyNumberFormat="1" applyFont="1" applyFill="1" applyBorder="1" applyAlignment="1">
      <alignment horizontal="center" vertical="center"/>
    </xf>
    <xf numFmtId="6" fontId="25" fillId="2" borderId="7" xfId="0" applyNumberFormat="1" applyFont="1" applyFill="1" applyBorder="1" applyAlignment="1">
      <alignment horizontal="center" vertical="center"/>
    </xf>
    <xf numFmtId="6" fontId="43" fillId="2" borderId="41" xfId="0" applyNumberFormat="1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5" fontId="42" fillId="2" borderId="43" xfId="0" applyNumberFormat="1" applyFont="1" applyFill="1" applyBorder="1" applyAlignment="1">
      <alignment horizontal="left" vertical="center" indent="1"/>
    </xf>
    <xf numFmtId="0" fontId="28" fillId="2" borderId="44" xfId="0" applyFont="1" applyFill="1" applyBorder="1" applyAlignment="1">
      <alignment horizontal="center" vertical="center" wrapText="1"/>
    </xf>
    <xf numFmtId="5" fontId="42" fillId="2" borderId="45" xfId="0" applyNumberFormat="1" applyFont="1" applyFill="1" applyBorder="1" applyAlignment="1">
      <alignment horizontal="left" vertical="center" indent="1"/>
    </xf>
    <xf numFmtId="0" fontId="32" fillId="2" borderId="30" xfId="0" applyFont="1" applyFill="1" applyBorder="1" applyAlignment="1">
      <alignment horizontal="center" vertical="center" wrapText="1"/>
    </xf>
    <xf numFmtId="5" fontId="42" fillId="2" borderId="46" xfId="0" applyNumberFormat="1" applyFont="1" applyFill="1" applyBorder="1" applyAlignment="1">
      <alignment horizontal="left" vertical="center" indent="1"/>
    </xf>
    <xf numFmtId="0" fontId="28" fillId="6" borderId="42" xfId="0" applyFont="1" applyFill="1" applyBorder="1" applyAlignment="1">
      <alignment horizontal="center" vertical="center" wrapText="1"/>
    </xf>
    <xf numFmtId="9" fontId="25" fillId="6" borderId="26" xfId="21" applyFont="1" applyFill="1" applyBorder="1" applyAlignment="1">
      <alignment horizontal="center" vertical="center"/>
    </xf>
    <xf numFmtId="9" fontId="42" fillId="6" borderId="27" xfId="21" applyFont="1" applyFill="1" applyBorder="1" applyAlignment="1">
      <alignment horizontal="left" vertical="center" indent="1"/>
    </xf>
    <xf numFmtId="0" fontId="28" fillId="4" borderId="47" xfId="0" applyFont="1" applyFill="1" applyBorder="1" applyAlignment="1">
      <alignment horizontal="center" vertical="center" wrapText="1"/>
    </xf>
    <xf numFmtId="9" fontId="42" fillId="4" borderId="48" xfId="21" applyFont="1" applyFill="1" applyBorder="1" applyAlignment="1">
      <alignment horizontal="left" vertical="center" indent="1"/>
    </xf>
    <xf numFmtId="0" fontId="28" fillId="4" borderId="49" xfId="0" applyFont="1" applyFill="1" applyBorder="1" applyAlignment="1">
      <alignment horizontal="center" vertical="center" wrapText="1"/>
    </xf>
    <xf numFmtId="9" fontId="42" fillId="4" borderId="50" xfId="21" applyFont="1" applyFill="1" applyBorder="1" applyAlignment="1">
      <alignment horizontal="left" vertical="center" indent="1"/>
    </xf>
    <xf numFmtId="0" fontId="32" fillId="4" borderId="51" xfId="0" applyFont="1" applyFill="1" applyBorder="1" applyAlignment="1">
      <alignment horizontal="center" vertical="center" wrapText="1"/>
    </xf>
    <xf numFmtId="9" fontId="42" fillId="4" borderId="52" xfId="21" applyFont="1" applyFill="1" applyBorder="1" applyAlignment="1">
      <alignment horizontal="left" vertical="center" indent="1"/>
    </xf>
    <xf numFmtId="0" fontId="29" fillId="5" borderId="42" xfId="0" applyFont="1" applyFill="1" applyBorder="1" applyAlignment="1">
      <alignment horizontal="center" vertical="center"/>
    </xf>
    <xf numFmtId="6" fontId="25" fillId="5" borderId="26" xfId="21" applyNumberFormat="1" applyFont="1" applyFill="1" applyBorder="1" applyAlignment="1">
      <alignment horizontal="center" vertical="center"/>
    </xf>
    <xf numFmtId="9" fontId="42" fillId="5" borderId="27" xfId="21" applyFont="1" applyFill="1" applyBorder="1" applyAlignment="1">
      <alignment horizontal="left" vertical="center" indent="1"/>
    </xf>
    <xf numFmtId="0" fontId="29" fillId="5" borderId="29" xfId="0" applyFont="1" applyFill="1" applyBorder="1" applyAlignment="1">
      <alignment horizontal="center" vertical="center"/>
    </xf>
    <xf numFmtId="9" fontId="42" fillId="5" borderId="53" xfId="21" applyFont="1" applyFill="1" applyBorder="1" applyAlignment="1">
      <alignment horizontal="left" vertical="center" indent="1"/>
    </xf>
    <xf numFmtId="0" fontId="13" fillId="2" borderId="54" xfId="0" applyFont="1" applyFill="1" applyBorder="1" applyAlignment="1">
      <alignment horizontal="center" vertical="center" wrapText="1"/>
    </xf>
    <xf numFmtId="6" fontId="25" fillId="2" borderId="31" xfId="21" applyNumberFormat="1" applyFont="1" applyFill="1" applyBorder="1" applyAlignment="1">
      <alignment horizontal="center" vertical="center"/>
    </xf>
    <xf numFmtId="9" fontId="42" fillId="2" borderId="55" xfId="21" applyFont="1" applyFill="1" applyBorder="1" applyAlignment="1">
      <alignment horizontal="left" vertical="center" indent="1"/>
    </xf>
    <xf numFmtId="0" fontId="36" fillId="2" borderId="56" xfId="0" applyFont="1" applyFill="1" applyBorder="1" applyAlignment="1">
      <alignment horizontal="center" vertical="center"/>
    </xf>
    <xf numFmtId="6" fontId="25" fillId="2" borderId="57" xfId="0" applyNumberFormat="1" applyFont="1" applyFill="1" applyBorder="1" applyAlignment="1">
      <alignment horizontal="center" vertical="center"/>
    </xf>
    <xf numFmtId="5" fontId="42" fillId="2" borderId="58" xfId="0" applyNumberFormat="1" applyFont="1" applyFill="1" applyBorder="1" applyAlignment="1">
      <alignment horizontal="left" vertical="center" indent="1"/>
    </xf>
    <xf numFmtId="0" fontId="36" fillId="2" borderId="49" xfId="0" applyFont="1" applyFill="1" applyBorder="1" applyAlignment="1">
      <alignment horizontal="center" vertical="center"/>
    </xf>
    <xf numFmtId="5" fontId="42" fillId="2" borderId="50" xfId="0" applyNumberFormat="1" applyFont="1" applyFill="1" applyBorder="1" applyAlignment="1">
      <alignment horizontal="left" vertical="center" indent="1"/>
    </xf>
    <xf numFmtId="0" fontId="13" fillId="2" borderId="51" xfId="0" applyFont="1" applyFill="1" applyBorder="1" applyAlignment="1">
      <alignment horizontal="center" vertical="center" wrapText="1"/>
    </xf>
    <xf numFmtId="5" fontId="42" fillId="2" borderId="52" xfId="0" applyNumberFormat="1" applyFont="1" applyFill="1" applyBorder="1" applyAlignment="1">
      <alignment horizontal="left" vertical="center" indent="1"/>
    </xf>
    <xf numFmtId="9" fontId="5" fillId="0" borderId="33" xfId="21" applyFont="1" applyFill="1" applyBorder="1" applyAlignment="1">
      <alignment horizontal="center" vertical="center"/>
    </xf>
    <xf numFmtId="0" fontId="51" fillId="2" borderId="59" xfId="0" applyFont="1" applyFill="1" applyBorder="1" applyAlignment="1">
      <alignment horizontal="center" vertical="center" wrapText="1"/>
    </xf>
    <xf numFmtId="37" fontId="52" fillId="4" borderId="60" xfId="0" applyNumberFormat="1" applyFont="1" applyFill="1" applyBorder="1" applyAlignment="1">
      <alignment horizontal="center" vertical="center" wrapText="1"/>
    </xf>
    <xf numFmtId="37" fontId="52" fillId="4" borderId="17" xfId="0" applyNumberFormat="1" applyFont="1" applyFill="1" applyBorder="1" applyAlignment="1">
      <alignment horizontal="center" vertical="center" wrapText="1"/>
    </xf>
    <xf numFmtId="37" fontId="22" fillId="2" borderId="61" xfId="0" applyNumberFormat="1" applyFont="1" applyFill="1" applyBorder="1" applyAlignment="1">
      <alignment horizontal="left" vertical="center" wrapText="1" indent="1"/>
    </xf>
    <xf numFmtId="37" fontId="22" fillId="2" borderId="4" xfId="0" applyNumberFormat="1" applyFont="1" applyFill="1" applyBorder="1" applyAlignment="1">
      <alignment horizontal="left" vertical="center" wrapText="1" indent="1"/>
    </xf>
    <xf numFmtId="37" fontId="52" fillId="4" borderId="38" xfId="0" applyNumberFormat="1" applyFont="1" applyFill="1" applyBorder="1" applyAlignment="1">
      <alignment horizontal="center" vertical="center" wrapText="1"/>
    </xf>
    <xf numFmtId="6" fontId="45" fillId="2" borderId="19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5" fontId="41" fillId="2" borderId="21" xfId="0" applyNumberFormat="1" applyFont="1" applyFill="1" applyBorder="1" applyAlignment="1">
      <alignment horizontal="center" vertical="center"/>
    </xf>
    <xf numFmtId="5" fontId="41" fillId="2" borderId="62" xfId="0" applyNumberFormat="1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 wrapText="1"/>
    </xf>
    <xf numFmtId="0" fontId="33" fillId="7" borderId="61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5" fontId="41" fillId="2" borderId="31" xfId="0" applyNumberFormat="1" applyFont="1" applyFill="1" applyBorder="1" applyAlignment="1">
      <alignment horizontal="center" vertical="center"/>
    </xf>
    <xf numFmtId="5" fontId="41" fillId="2" borderId="55" xfId="0" applyNumberFormat="1" applyFont="1" applyFill="1" applyBorder="1" applyAlignment="1">
      <alignment horizontal="center" vertical="center"/>
    </xf>
    <xf numFmtId="5" fontId="41" fillId="2" borderId="1" xfId="0" applyNumberFormat="1" applyFont="1" applyFill="1" applyBorder="1" applyAlignment="1">
      <alignment horizontal="center" vertical="center"/>
    </xf>
    <xf numFmtId="5" fontId="41" fillId="2" borderId="53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5" fontId="30" fillId="2" borderId="1" xfId="0" applyNumberFormat="1" applyFont="1" applyFill="1" applyBorder="1" applyAlignment="1">
      <alignment horizontal="center" vertical="center"/>
    </xf>
    <xf numFmtId="5" fontId="30" fillId="2" borderId="53" xfId="0" applyNumberFormat="1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left" vertical="top" indent="1"/>
    </xf>
    <xf numFmtId="0" fontId="21" fillId="2" borderId="8" xfId="0" applyFont="1" applyFill="1" applyBorder="1" applyAlignment="1">
      <alignment horizontal="right" vertical="center" wrapText="1"/>
    </xf>
    <xf numFmtId="0" fontId="21" fillId="2" borderId="9" xfId="0" applyFont="1" applyFill="1" applyBorder="1" applyAlignment="1">
      <alignment horizontal="right" vertical="center" wrapText="1"/>
    </xf>
    <xf numFmtId="37" fontId="27" fillId="4" borderId="64" xfId="0" applyNumberFormat="1" applyFont="1" applyFill="1" applyBorder="1" applyAlignment="1">
      <alignment horizontal="left" vertical="center" wrapText="1" indent="1"/>
    </xf>
    <xf numFmtId="37" fontId="27" fillId="4" borderId="16" xfId="0" applyNumberFormat="1" applyFont="1" applyFill="1" applyBorder="1" applyAlignment="1">
      <alignment horizontal="left" vertical="center" wrapText="1" indent="1"/>
    </xf>
    <xf numFmtId="37" fontId="22" fillId="4" borderId="40" xfId="0" applyNumberFormat="1" applyFont="1" applyFill="1" applyBorder="1" applyAlignment="1">
      <alignment horizontal="left" vertical="center" wrapText="1" indent="1"/>
    </xf>
    <xf numFmtId="37" fontId="22" fillId="4" borderId="65" xfId="0" applyNumberFormat="1" applyFont="1" applyFill="1" applyBorder="1" applyAlignment="1">
      <alignment horizontal="left" vertical="center" wrapText="1" indent="1"/>
    </xf>
    <xf numFmtId="37" fontId="22" fillId="4" borderId="14" xfId="0" applyNumberFormat="1" applyFont="1" applyFill="1" applyBorder="1" applyAlignment="1">
      <alignment horizontal="left" vertical="center" wrapText="1" indent="1"/>
    </xf>
    <xf numFmtId="37" fontId="27" fillId="4" borderId="38" xfId="0" applyNumberFormat="1" applyFont="1" applyFill="1" applyBorder="1" applyAlignment="1">
      <alignment horizontal="left" vertical="center" wrapText="1" indent="1"/>
    </xf>
    <xf numFmtId="37" fontId="27" fillId="4" borderId="65" xfId="0" applyNumberFormat="1" applyFont="1" applyFill="1" applyBorder="1" applyAlignment="1">
      <alignment horizontal="left" vertical="center" wrapText="1" indent="1"/>
    </xf>
    <xf numFmtId="37" fontId="27" fillId="4" borderId="14" xfId="0" applyNumberFormat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7" fontId="27" fillId="5" borderId="61" xfId="0" applyNumberFormat="1" applyFont="1" applyFill="1" applyBorder="1" applyAlignment="1">
      <alignment horizontal="left" vertical="center" wrapText="1" indent="1"/>
    </xf>
    <xf numFmtId="37" fontId="27" fillId="5" borderId="4" xfId="0" applyNumberFormat="1" applyFont="1" applyFill="1" applyBorder="1" applyAlignment="1">
      <alignment horizontal="left" vertical="center" wrapText="1" indent="1"/>
    </xf>
    <xf numFmtId="37" fontId="26" fillId="4" borderId="40" xfId="0" applyNumberFormat="1" applyFont="1" applyFill="1" applyBorder="1" applyAlignment="1">
      <alignment horizontal="left" vertical="center" wrapText="1" indent="1"/>
    </xf>
    <xf numFmtId="37" fontId="26" fillId="4" borderId="65" xfId="0" applyNumberFormat="1" applyFont="1" applyFill="1" applyBorder="1" applyAlignment="1">
      <alignment horizontal="left" vertical="center" wrapText="1" indent="1"/>
    </xf>
    <xf numFmtId="37" fontId="26" fillId="4" borderId="14" xfId="0" applyNumberFormat="1" applyFont="1" applyFill="1" applyBorder="1" applyAlignment="1">
      <alignment horizontal="left" vertical="center" wrapText="1" indent="1"/>
    </xf>
    <xf numFmtId="37" fontId="27" fillId="4" borderId="38" xfId="0" applyNumberFormat="1" applyFont="1" applyFill="1" applyBorder="1" applyAlignment="1">
      <alignment horizontal="center" vertical="center" wrapText="1"/>
    </xf>
    <xf numFmtId="37" fontId="27" fillId="4" borderId="60" xfId="0" applyNumberFormat="1" applyFont="1" applyFill="1" applyBorder="1" applyAlignment="1">
      <alignment horizontal="center" vertical="center" wrapText="1"/>
    </xf>
    <xf numFmtId="37" fontId="27" fillId="4" borderId="17" xfId="0" applyNumberFormat="1" applyFont="1" applyFill="1" applyBorder="1" applyAlignment="1">
      <alignment horizontal="center" vertical="center" wrapText="1"/>
    </xf>
    <xf numFmtId="37" fontId="26" fillId="4" borderId="12" xfId="0" applyNumberFormat="1" applyFont="1" applyFill="1" applyBorder="1" applyAlignment="1">
      <alignment horizontal="left" vertical="center" wrapText="1" indent="1"/>
    </xf>
    <xf numFmtId="37" fontId="26" fillId="4" borderId="66" xfId="0" applyNumberFormat="1" applyFont="1" applyFill="1" applyBorder="1" applyAlignment="1">
      <alignment horizontal="left" vertical="center" wrapText="1" indent="1"/>
    </xf>
    <xf numFmtId="37" fontId="26" fillId="4" borderId="15" xfId="0" applyNumberFormat="1" applyFont="1" applyFill="1" applyBorder="1" applyAlignment="1">
      <alignment horizontal="left" vertical="center" wrapText="1" indent="1"/>
    </xf>
    <xf numFmtId="37" fontId="26" fillId="4" borderId="37" xfId="0" applyNumberFormat="1" applyFont="1" applyFill="1" applyBorder="1" applyAlignment="1">
      <alignment horizontal="left" vertical="center" wrapText="1" indent="1"/>
    </xf>
    <xf numFmtId="37" fontId="26" fillId="4" borderId="67" xfId="0" applyNumberFormat="1" applyFont="1" applyFill="1" applyBorder="1" applyAlignment="1">
      <alignment horizontal="left" vertical="center" wrapText="1" indent="1"/>
    </xf>
    <xf numFmtId="37" fontId="26" fillId="4" borderId="18" xfId="0" applyNumberFormat="1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 wrapText="1"/>
    </xf>
    <xf numFmtId="0" fontId="33" fillId="8" borderId="61" xfId="0" applyFont="1" applyFill="1" applyBorder="1" applyAlignment="1">
      <alignment horizontal="center" vertical="center" wrapText="1"/>
    </xf>
    <xf numFmtId="0" fontId="33" fillId="8" borderId="4" xfId="0" applyFont="1" applyFill="1" applyBorder="1" applyAlignment="1">
      <alignment horizontal="center" vertical="center" wrapText="1"/>
    </xf>
    <xf numFmtId="37" fontId="22" fillId="3" borderId="3" xfId="0" applyNumberFormat="1" applyFont="1" applyFill="1" applyBorder="1" applyAlignment="1">
      <alignment horizontal="left" vertical="center" wrapText="1" indent="1"/>
    </xf>
    <xf numFmtId="37" fontId="22" fillId="3" borderId="61" xfId="0" applyNumberFormat="1" applyFont="1" applyFill="1" applyBorder="1" applyAlignment="1">
      <alignment horizontal="left" vertical="center" wrapText="1" indent="1"/>
    </xf>
    <xf numFmtId="37" fontId="22" fillId="3" borderId="4" xfId="0" applyNumberFormat="1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7" fontId="22" fillId="3" borderId="5" xfId="0" applyNumberFormat="1" applyFont="1" applyFill="1" applyBorder="1" applyAlignment="1">
      <alignment horizontal="left" vertical="center" wrapText="1" indent="1"/>
    </xf>
    <xf numFmtId="37" fontId="22" fillId="3" borderId="63" xfId="0" applyNumberFormat="1" applyFont="1" applyFill="1" applyBorder="1" applyAlignment="1">
      <alignment horizontal="left" vertical="center" wrapText="1" indent="1"/>
    </xf>
    <xf numFmtId="37" fontId="22" fillId="3" borderId="2" xfId="0" applyNumberFormat="1" applyFont="1" applyFill="1" applyBorder="1" applyAlignment="1">
      <alignment horizontal="left" vertical="center" wrapText="1" indent="1"/>
    </xf>
    <xf numFmtId="0" fontId="30" fillId="4" borderId="5" xfId="0" applyFont="1" applyFill="1" applyBorder="1" applyAlignment="1">
      <alignment horizontal="right" vertical="center" wrapText="1"/>
    </xf>
    <xf numFmtId="0" fontId="30" fillId="4" borderId="38" xfId="0" applyFont="1" applyFill="1" applyBorder="1" applyAlignment="1">
      <alignment horizontal="right" vertical="center" wrapText="1"/>
    </xf>
    <xf numFmtId="37" fontId="52" fillId="3" borderId="62" xfId="0" applyNumberFormat="1" applyFont="1" applyFill="1" applyBorder="1" applyAlignment="1">
      <alignment horizontal="center" vertical="center" wrapText="1"/>
    </xf>
    <xf numFmtId="37" fontId="27" fillId="3" borderId="20" xfId="0" applyNumberFormat="1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8" fillId="2" borderId="61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4</xdr:row>
      <xdr:rowOff>209550</xdr:rowOff>
    </xdr:from>
    <xdr:to>
      <xdr:col>3</xdr:col>
      <xdr:colOff>1038225</xdr:colOff>
      <xdr:row>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114925" y="1200150"/>
          <a:ext cx="857250" cy="0"/>
        </a:xfrm>
        <a:prstGeom prst="line">
          <a:avLst/>
        </a:prstGeom>
        <a:noFill/>
        <a:ln w="31750" cmpd="sng">
          <a:solidFill>
            <a:srgbClr val="FF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209550</xdr:rowOff>
    </xdr:from>
    <xdr:to>
      <xdr:col>3</xdr:col>
      <xdr:colOff>857250</xdr:colOff>
      <xdr:row>3</xdr:row>
      <xdr:rowOff>209550</xdr:rowOff>
    </xdr:to>
    <xdr:sp>
      <xdr:nvSpPr>
        <xdr:cNvPr id="1" name="Line 4"/>
        <xdr:cNvSpPr>
          <a:spLocks/>
        </xdr:cNvSpPr>
      </xdr:nvSpPr>
      <xdr:spPr>
        <a:xfrm>
          <a:off x="4629150" y="1133475"/>
          <a:ext cx="857250" cy="0"/>
        </a:xfrm>
        <a:prstGeom prst="line">
          <a:avLst/>
        </a:prstGeom>
        <a:noFill/>
        <a:ln w="31750" cmpd="sng">
          <a:solidFill>
            <a:srgbClr val="FF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zoomScaleSheetLayoutView="100" workbookViewId="0" topLeftCell="A1">
      <selection activeCell="E5" sqref="E5"/>
    </sheetView>
  </sheetViews>
  <sheetFormatPr defaultColWidth="9.33203125" defaultRowHeight="12.75"/>
  <cols>
    <col min="1" max="1" width="2.66015625" style="0" customWidth="1"/>
    <col min="2" max="2" width="57.66015625" style="1" customWidth="1"/>
    <col min="3" max="3" width="26" style="0" customWidth="1"/>
    <col min="4" max="4" width="20.83203125" style="1" customWidth="1"/>
    <col min="5" max="6" width="20.83203125" style="0" customWidth="1"/>
  </cols>
  <sheetData>
    <row r="1" spans="2:6" ht="27" customHeight="1">
      <c r="B1" s="154" t="s">
        <v>26</v>
      </c>
      <c r="C1" s="154"/>
      <c r="D1" s="154"/>
      <c r="E1" s="154"/>
      <c r="F1" s="154"/>
    </row>
    <row r="2" spans="2:6" ht="7.5" customHeight="1">
      <c r="B2" s="5"/>
      <c r="C2" s="5"/>
      <c r="D2" s="8"/>
      <c r="E2" s="8"/>
      <c r="F2" s="5"/>
    </row>
    <row r="3" spans="2:6" ht="27" customHeight="1">
      <c r="B3" s="152" t="s">
        <v>65</v>
      </c>
      <c r="C3" s="153"/>
      <c r="D3" s="153"/>
      <c r="E3" s="153"/>
      <c r="F3" s="153"/>
    </row>
    <row r="4" spans="2:6" ht="16.5" customHeight="1" thickBot="1">
      <c r="B4" s="5"/>
      <c r="C4" s="5"/>
      <c r="D4" s="8"/>
      <c r="E4" s="8"/>
      <c r="F4" s="5"/>
    </row>
    <row r="5" spans="2:6" s="4" customFormat="1" ht="31.5" customHeight="1" thickBot="1" thickTop="1">
      <c r="B5" s="164" t="s">
        <v>57</v>
      </c>
      <c r="C5" s="165"/>
      <c r="D5" s="31"/>
      <c r="E5" s="70">
        <v>2014</v>
      </c>
      <c r="F5" s="29"/>
    </row>
    <row r="6" spans="2:4" ht="5.25" customHeight="1" thickTop="1">
      <c r="B6"/>
      <c r="D6"/>
    </row>
    <row r="7" spans="2:6" ht="35.25" customHeight="1">
      <c r="B7" s="144" t="s">
        <v>93</v>
      </c>
      <c r="C7" s="145"/>
      <c r="D7" s="3" t="s">
        <v>27</v>
      </c>
      <c r="E7" s="3" t="s">
        <v>27</v>
      </c>
      <c r="F7" s="3" t="s">
        <v>28</v>
      </c>
    </row>
    <row r="8" spans="2:6" ht="24.75" customHeight="1">
      <c r="B8" s="146"/>
      <c r="C8" s="147"/>
      <c r="D8" s="10">
        <f>E8-1</f>
        <v>2012</v>
      </c>
      <c r="E8" s="10">
        <f>F8-1</f>
        <v>2013</v>
      </c>
      <c r="F8" s="10">
        <f>E5</f>
        <v>2014</v>
      </c>
    </row>
    <row r="9" spans="2:6" ht="24.75" customHeight="1">
      <c r="B9" s="148" t="s">
        <v>30</v>
      </c>
      <c r="C9" s="149"/>
      <c r="D9" s="67"/>
      <c r="E9" s="67"/>
      <c r="F9" s="67"/>
    </row>
    <row r="10" spans="2:6" ht="24.75" customHeight="1">
      <c r="B10" s="148" t="s">
        <v>32</v>
      </c>
      <c r="C10" s="149"/>
      <c r="D10" s="67"/>
      <c r="E10" s="67"/>
      <c r="F10" s="67"/>
    </row>
    <row r="11" spans="2:6" ht="24.75" customHeight="1">
      <c r="B11" s="148" t="s">
        <v>33</v>
      </c>
      <c r="C11" s="149"/>
      <c r="D11" s="68">
        <f>D9-D10</f>
        <v>0</v>
      </c>
      <c r="E11" s="68">
        <f>E9-E10</f>
        <v>0</v>
      </c>
      <c r="F11" s="68">
        <f>F9-F10</f>
        <v>0</v>
      </c>
    </row>
    <row r="12" spans="2:6" ht="24.75" customHeight="1">
      <c r="B12" s="148" t="s">
        <v>83</v>
      </c>
      <c r="C12" s="149"/>
      <c r="D12" s="69" t="e">
        <f>1-D11/D9</f>
        <v>#DIV/0!</v>
      </c>
      <c r="E12" s="69" t="e">
        <f>1-E11/E9</f>
        <v>#DIV/0!</v>
      </c>
      <c r="F12" s="69" t="e">
        <f>1-F11/F9</f>
        <v>#DIV/0!</v>
      </c>
    </row>
    <row r="13" spans="2:6" s="7" customFormat="1" ht="31.5" customHeight="1" thickBot="1">
      <c r="B13" s="163" t="s">
        <v>82</v>
      </c>
      <c r="C13" s="163"/>
      <c r="D13" s="163"/>
      <c r="E13" s="163"/>
      <c r="F13" s="163"/>
    </row>
    <row r="14" spans="2:6" ht="53.25" customHeight="1">
      <c r="B14" s="75" t="s">
        <v>90</v>
      </c>
      <c r="C14" s="76" t="s">
        <v>59</v>
      </c>
      <c r="D14" s="159" t="s">
        <v>58</v>
      </c>
      <c r="E14" s="159"/>
      <c r="F14" s="160"/>
    </row>
    <row r="15" spans="2:6" s="1" customFormat="1" ht="34.5" customHeight="1">
      <c r="B15" s="85" t="s">
        <v>91</v>
      </c>
      <c r="C15" s="71">
        <f>0.5*((D9+E9+F9)/3+2*(D11+E11+F11)/3)</f>
        <v>0</v>
      </c>
      <c r="D15" s="161" t="s">
        <v>61</v>
      </c>
      <c r="E15" s="161"/>
      <c r="F15" s="162"/>
    </row>
    <row r="16" spans="2:6" s="1" customFormat="1" ht="34.5" customHeight="1">
      <c r="B16" s="79" t="s">
        <v>84</v>
      </c>
      <c r="C16" s="71">
        <f>ROUND($C$15*0.85,-3)</f>
        <v>0</v>
      </c>
      <c r="D16" s="157" t="s">
        <v>94</v>
      </c>
      <c r="E16" s="157"/>
      <c r="F16" s="158"/>
    </row>
    <row r="17" spans="2:6" s="1" customFormat="1" ht="34.5" customHeight="1">
      <c r="B17" s="80" t="s">
        <v>85</v>
      </c>
      <c r="C17" s="71">
        <f>ROUND($C$15*0.75,-3)</f>
        <v>0</v>
      </c>
      <c r="D17" s="157" t="s">
        <v>95</v>
      </c>
      <c r="E17" s="157"/>
      <c r="F17" s="158"/>
    </row>
    <row r="18" spans="2:6" s="1" customFormat="1" ht="34.5" customHeight="1" thickBot="1">
      <c r="B18" s="81" t="s">
        <v>86</v>
      </c>
      <c r="C18" s="82">
        <f>ROUND($C$15*0.65,-3)</f>
        <v>0</v>
      </c>
      <c r="D18" s="155" t="s">
        <v>96</v>
      </c>
      <c r="E18" s="155"/>
      <c r="F18" s="156"/>
    </row>
    <row r="19" s="1" customFormat="1" ht="8.25" customHeight="1" thickBot="1">
      <c r="F19" s="59"/>
    </row>
    <row r="20" spans="2:6" s="1" customFormat="1" ht="48.75" customHeight="1" thickBot="1">
      <c r="B20" s="137" t="s">
        <v>97</v>
      </c>
      <c r="C20" s="83">
        <f>ROUND($C$15*F20,-3)</f>
        <v>0</v>
      </c>
      <c r="D20" s="150" t="s">
        <v>92</v>
      </c>
      <c r="E20" s="151"/>
      <c r="F20" s="136">
        <v>1</v>
      </c>
    </row>
  </sheetData>
  <mergeCells count="15">
    <mergeCell ref="D20:E20"/>
    <mergeCell ref="B3:F3"/>
    <mergeCell ref="B1:F1"/>
    <mergeCell ref="D18:F18"/>
    <mergeCell ref="D17:F17"/>
    <mergeCell ref="D14:F14"/>
    <mergeCell ref="D16:F16"/>
    <mergeCell ref="D15:F15"/>
    <mergeCell ref="B13:F13"/>
    <mergeCell ref="B5:C5"/>
    <mergeCell ref="B7:C8"/>
    <mergeCell ref="B11:C11"/>
    <mergeCell ref="B12:C12"/>
    <mergeCell ref="B10:C10"/>
    <mergeCell ref="B9:C9"/>
  </mergeCells>
  <printOptions horizontalCentered="1" verticalCentered="1"/>
  <pageMargins left="0.5" right="0.42" top="0.25" bottom="0.25" header="0" footer="0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3"/>
  <sheetViews>
    <sheetView showGridLines="0" workbookViewId="0" topLeftCell="A1">
      <selection activeCell="E4" sqref="E4"/>
    </sheetView>
  </sheetViews>
  <sheetFormatPr defaultColWidth="9.33203125" defaultRowHeight="12.75"/>
  <cols>
    <col min="1" max="1" width="2.66015625" style="0" customWidth="1"/>
    <col min="2" max="2" width="76.66015625" style="0" customWidth="1"/>
    <col min="3" max="3" width="1.66796875" style="0" customWidth="1"/>
    <col min="4" max="4" width="20.83203125" style="0" customWidth="1"/>
    <col min="5" max="5" width="22.66015625" style="0" customWidth="1"/>
    <col min="6" max="6" width="22.16015625" style="0" customWidth="1"/>
    <col min="7" max="7" width="45.16015625" style="0" customWidth="1"/>
    <col min="11" max="11" width="13" style="0" bestFit="1" customWidth="1"/>
  </cols>
  <sheetData>
    <row r="1" spans="2:7" ht="27" customHeight="1">
      <c r="B1" s="191" t="s">
        <v>26</v>
      </c>
      <c r="C1" s="191"/>
      <c r="D1" s="191"/>
      <c r="E1" s="191"/>
      <c r="F1" s="191"/>
      <c r="G1" s="191"/>
    </row>
    <row r="2" spans="2:7" ht="36.75" customHeight="1">
      <c r="B2" s="192" t="s">
        <v>65</v>
      </c>
      <c r="C2" s="193"/>
      <c r="D2" s="193"/>
      <c r="E2" s="193"/>
      <c r="F2" s="193"/>
      <c r="G2" s="194"/>
    </row>
    <row r="3" spans="2:7" ht="9" customHeight="1" thickBot="1">
      <c r="B3" s="5"/>
      <c r="C3" s="5"/>
      <c r="D3" s="8"/>
      <c r="E3" s="8"/>
      <c r="F3" s="5"/>
      <c r="G3" s="5"/>
    </row>
    <row r="4" spans="2:7" s="4" customFormat="1" ht="31.5" customHeight="1" thickBot="1" thickTop="1">
      <c r="B4" s="30" t="s">
        <v>57</v>
      </c>
      <c r="C4" s="31"/>
      <c r="D4" s="31"/>
      <c r="E4" s="70">
        <f>'%-Value'!E5</f>
        <v>2014</v>
      </c>
      <c r="F4" s="29"/>
      <c r="G4" s="6"/>
    </row>
    <row r="5" ht="3.75" customHeight="1" thickTop="1"/>
    <row r="6" spans="2:7" ht="35.25" customHeight="1">
      <c r="B6" s="198" t="s">
        <v>39</v>
      </c>
      <c r="C6" s="199"/>
      <c r="D6" s="3" t="s">
        <v>27</v>
      </c>
      <c r="E6" s="3" t="s">
        <v>27</v>
      </c>
      <c r="F6" s="3" t="s">
        <v>28</v>
      </c>
      <c r="G6" s="202" t="s">
        <v>34</v>
      </c>
    </row>
    <row r="7" spans="2:7" ht="24.75" customHeight="1">
      <c r="B7" s="200"/>
      <c r="C7" s="201"/>
      <c r="D7" s="10">
        <f>E7-1</f>
        <v>2012</v>
      </c>
      <c r="E7" s="10">
        <f>F7-1</f>
        <v>2013</v>
      </c>
      <c r="F7" s="10">
        <f>E4</f>
        <v>2014</v>
      </c>
      <c r="G7" s="202"/>
    </row>
    <row r="8" spans="2:7" ht="21.75" customHeight="1">
      <c r="B8" s="11" t="s">
        <v>30</v>
      </c>
      <c r="C8" s="12"/>
      <c r="D8" s="67"/>
      <c r="E8" s="67"/>
      <c r="F8" s="67"/>
      <c r="G8" s="60"/>
    </row>
    <row r="9" spans="2:7" ht="21.75" customHeight="1">
      <c r="B9" s="11" t="s">
        <v>32</v>
      </c>
      <c r="C9" s="12"/>
      <c r="D9" s="67"/>
      <c r="E9" s="67"/>
      <c r="F9" s="67"/>
      <c r="G9" s="60"/>
    </row>
    <row r="10" spans="2:7" ht="21.75" customHeight="1">
      <c r="B10" s="11" t="s">
        <v>33</v>
      </c>
      <c r="C10" s="12"/>
      <c r="D10" s="18">
        <f>D8-D9</f>
        <v>0</v>
      </c>
      <c r="E10" s="18">
        <f>E8-E9</f>
        <v>0</v>
      </c>
      <c r="F10" s="18">
        <f>F8-F9</f>
        <v>0</v>
      </c>
      <c r="G10" s="60"/>
    </row>
    <row r="11" spans="2:7" ht="21.75" customHeight="1">
      <c r="B11" s="11" t="s">
        <v>25</v>
      </c>
      <c r="C11" s="12"/>
      <c r="D11" s="19" t="e">
        <f>1-D10/D8</f>
        <v>#DIV/0!</v>
      </c>
      <c r="E11" s="19" t="e">
        <f>1-E10/E8</f>
        <v>#DIV/0!</v>
      </c>
      <c r="F11" s="19" t="e">
        <f>1-F10/F8</f>
        <v>#DIV/0!</v>
      </c>
      <c r="G11" s="61"/>
    </row>
    <row r="12" spans="2:6" s="7" customFormat="1" ht="24.75" customHeight="1">
      <c r="B12" s="13" t="s">
        <v>29</v>
      </c>
      <c r="C12" s="14"/>
      <c r="D12" s="14"/>
      <c r="E12" s="14"/>
      <c r="F12" s="14"/>
    </row>
    <row r="13" spans="2:7" ht="41.25" customHeight="1">
      <c r="B13" s="98" t="s">
        <v>15</v>
      </c>
      <c r="C13" s="34"/>
      <c r="D13" s="35">
        <f>D7</f>
        <v>2012</v>
      </c>
      <c r="E13" s="35">
        <f>E7</f>
        <v>2013</v>
      </c>
      <c r="F13" s="35">
        <f>F7</f>
        <v>2014</v>
      </c>
      <c r="G13" s="35" t="s">
        <v>34</v>
      </c>
    </row>
    <row r="14" spans="2:7" ht="21.75" customHeight="1">
      <c r="B14" s="36" t="s">
        <v>31</v>
      </c>
      <c r="C14" s="37"/>
      <c r="D14" s="17"/>
      <c r="E14" s="17"/>
      <c r="F14" s="17"/>
      <c r="G14" s="28"/>
    </row>
    <row r="15" spans="2:7" ht="34.5" customHeight="1">
      <c r="B15" s="38" t="s">
        <v>53</v>
      </c>
      <c r="C15" s="37"/>
      <c r="D15" s="40" t="e">
        <f>F14/((D14+E14)/2)</f>
        <v>#DIV/0!</v>
      </c>
      <c r="E15" s="195" t="s">
        <v>87</v>
      </c>
      <c r="F15" s="196"/>
      <c r="G15" s="197"/>
    </row>
    <row r="16" spans="2:7" ht="21.75" customHeight="1">
      <c r="B16" s="39" t="s">
        <v>35</v>
      </c>
      <c r="C16" s="37"/>
      <c r="D16" s="16"/>
      <c r="E16" s="16"/>
      <c r="F16" s="16"/>
      <c r="G16" s="28"/>
    </row>
    <row r="17" spans="2:7" ht="34.5" customHeight="1">
      <c r="B17" s="38" t="s">
        <v>42</v>
      </c>
      <c r="C17" s="37"/>
      <c r="D17" s="40" t="e">
        <f>F16/((D16+E16)/2)</f>
        <v>#DIV/0!</v>
      </c>
      <c r="E17" s="195" t="s">
        <v>88</v>
      </c>
      <c r="F17" s="196"/>
      <c r="G17" s="197"/>
    </row>
    <row r="18" spans="2:11" ht="21.75" customHeight="1">
      <c r="B18" s="39" t="s">
        <v>45</v>
      </c>
      <c r="C18" s="37"/>
      <c r="D18" s="16"/>
      <c r="E18" s="16"/>
      <c r="F18" s="16"/>
      <c r="G18" s="28"/>
      <c r="K18" s="21"/>
    </row>
    <row r="19" spans="2:9" ht="21.75" customHeight="1">
      <c r="B19" s="39" t="s">
        <v>37</v>
      </c>
      <c r="C19" s="37"/>
      <c r="D19" s="16"/>
      <c r="E19" s="16"/>
      <c r="F19" s="16"/>
      <c r="G19" s="28"/>
      <c r="I19" s="21"/>
    </row>
    <row r="20" spans="2:7" ht="34.5" customHeight="1" thickBot="1">
      <c r="B20" s="62" t="s">
        <v>44</v>
      </c>
      <c r="C20" s="63"/>
      <c r="D20" s="64" t="e">
        <f>(F18+F19)/(SUM(D18:E19)/2)</f>
        <v>#DIV/0!</v>
      </c>
      <c r="E20" s="203" t="s">
        <v>89</v>
      </c>
      <c r="F20" s="204"/>
      <c r="G20" s="205"/>
    </row>
    <row r="21" spans="2:7" ht="58.5" customHeight="1" thickBot="1">
      <c r="B21" s="99" t="s">
        <v>16</v>
      </c>
      <c r="C21" s="65"/>
      <c r="D21" s="66" t="e">
        <f>(D15+D17+D20)/3</f>
        <v>#DIV/0!</v>
      </c>
      <c r="E21" s="208" t="s">
        <v>98</v>
      </c>
      <c r="F21" s="209"/>
      <c r="G21" s="84"/>
    </row>
    <row r="22" spans="2:6" s="7" customFormat="1" ht="9.75" customHeight="1">
      <c r="B22" s="13"/>
      <c r="C22" s="14"/>
      <c r="D22" s="14"/>
      <c r="E22" s="14"/>
      <c r="F22" s="14"/>
    </row>
    <row r="23" spans="2:7" ht="41.25" customHeight="1">
      <c r="B23" s="41" t="s">
        <v>43</v>
      </c>
      <c r="C23" s="42"/>
      <c r="D23" s="43">
        <f>D13</f>
        <v>2012</v>
      </c>
      <c r="E23" s="43">
        <f>E13</f>
        <v>2013</v>
      </c>
      <c r="F23" s="43">
        <f>F13</f>
        <v>2014</v>
      </c>
      <c r="G23" s="43" t="s">
        <v>34</v>
      </c>
    </row>
    <row r="24" spans="2:7" ht="21.75" customHeight="1">
      <c r="B24" s="44" t="s">
        <v>40</v>
      </c>
      <c r="C24" s="47"/>
      <c r="D24" s="27"/>
      <c r="E24" s="27"/>
      <c r="F24" s="27"/>
      <c r="G24" s="28"/>
    </row>
    <row r="25" spans="2:11" ht="30" customHeight="1">
      <c r="B25" s="101" t="s">
        <v>18</v>
      </c>
      <c r="C25" s="48"/>
      <c r="D25" s="102">
        <f>0.3-SUM(D24:F24)/3</f>
        <v>0.3</v>
      </c>
      <c r="E25" s="168" t="s">
        <v>76</v>
      </c>
      <c r="F25" s="169"/>
      <c r="G25" s="170"/>
      <c r="K25" s="21"/>
    </row>
    <row r="26" spans="2:7" s="72" customFormat="1" ht="4.5" customHeight="1">
      <c r="B26" s="94"/>
      <c r="C26" s="95"/>
      <c r="D26" s="96"/>
      <c r="E26" s="96"/>
      <c r="F26" s="96"/>
      <c r="G26" s="93"/>
    </row>
    <row r="27" spans="2:7" ht="21.75" customHeight="1">
      <c r="B27" s="45" t="s">
        <v>36</v>
      </c>
      <c r="C27" s="49"/>
      <c r="D27" s="25"/>
      <c r="E27" s="25"/>
      <c r="F27" s="25"/>
      <c r="G27" s="28"/>
    </row>
    <row r="28" spans="2:7" ht="21.75" customHeight="1">
      <c r="B28" s="46" t="s">
        <v>38</v>
      </c>
      <c r="C28" s="50"/>
      <c r="D28" s="87" t="e">
        <f>SUM(D27:F27)/SUM(D18:F19)</f>
        <v>#DIV/0!</v>
      </c>
      <c r="E28" s="166" t="s">
        <v>0</v>
      </c>
      <c r="F28" s="166"/>
      <c r="G28" s="167"/>
    </row>
    <row r="29" spans="2:7" ht="51" customHeight="1">
      <c r="B29" s="100" t="s">
        <v>17</v>
      </c>
      <c r="C29" s="51"/>
      <c r="D29" s="142" t="s">
        <v>99</v>
      </c>
      <c r="E29" s="138"/>
      <c r="F29" s="139"/>
      <c r="G29" s="88">
        <v>0.85</v>
      </c>
    </row>
    <row r="30" spans="2:7" s="72" customFormat="1" ht="4.5" customHeight="1">
      <c r="B30" s="94"/>
      <c r="C30" s="95"/>
      <c r="D30" s="96"/>
      <c r="E30" s="96"/>
      <c r="F30" s="96"/>
      <c r="G30" s="93"/>
    </row>
    <row r="31" spans="2:7" ht="39.75" customHeight="1">
      <c r="B31" s="89" t="s">
        <v>4</v>
      </c>
      <c r="C31" s="49"/>
      <c r="D31" s="26">
        <v>0</v>
      </c>
      <c r="E31" s="185" t="s">
        <v>1</v>
      </c>
      <c r="F31" s="186"/>
      <c r="G31" s="187"/>
    </row>
    <row r="32" spans="2:7" ht="39.75" customHeight="1">
      <c r="B32" s="90" t="s">
        <v>5</v>
      </c>
      <c r="C32" s="52"/>
      <c r="D32" s="26">
        <v>0</v>
      </c>
      <c r="E32" s="188" t="s">
        <v>2</v>
      </c>
      <c r="F32" s="189"/>
      <c r="G32" s="190"/>
    </row>
    <row r="33" spans="2:7" ht="39.75" customHeight="1">
      <c r="B33" s="90" t="s">
        <v>6</v>
      </c>
      <c r="C33" s="52"/>
      <c r="D33" s="26">
        <v>0</v>
      </c>
      <c r="E33" s="188" t="s">
        <v>3</v>
      </c>
      <c r="F33" s="189"/>
      <c r="G33" s="190"/>
    </row>
    <row r="34" spans="2:7" ht="39.75" customHeight="1">
      <c r="B34" s="91" t="s">
        <v>7</v>
      </c>
      <c r="C34" s="51"/>
      <c r="D34" s="26">
        <v>0</v>
      </c>
      <c r="E34" s="179" t="s">
        <v>8</v>
      </c>
      <c r="F34" s="180"/>
      <c r="G34" s="181"/>
    </row>
    <row r="35" spans="2:7" ht="39.75" customHeight="1">
      <c r="B35" s="206" t="s">
        <v>9</v>
      </c>
      <c r="C35" s="47"/>
      <c r="D35" s="92">
        <f>SUM(D31:D34)/4</f>
        <v>0</v>
      </c>
      <c r="E35" s="171" t="s">
        <v>62</v>
      </c>
      <c r="F35" s="172"/>
      <c r="G35" s="173"/>
    </row>
    <row r="36" spans="2:7" ht="51" customHeight="1">
      <c r="B36" s="207"/>
      <c r="C36" s="51"/>
      <c r="D36" s="182" t="s">
        <v>10</v>
      </c>
      <c r="E36" s="183"/>
      <c r="F36" s="184"/>
      <c r="G36" s="88">
        <v>0.75</v>
      </c>
    </row>
    <row r="37" spans="2:7" s="72" customFormat="1" ht="4.5" customHeight="1">
      <c r="B37" s="94"/>
      <c r="C37" s="95"/>
      <c r="D37" s="96"/>
      <c r="E37" s="96"/>
      <c r="F37" s="96"/>
      <c r="G37" s="93"/>
    </row>
    <row r="38" spans="2:7" ht="34.5" customHeight="1">
      <c r="B38" s="53" t="s">
        <v>46</v>
      </c>
      <c r="C38" s="97"/>
      <c r="D38" s="23">
        <v>0</v>
      </c>
      <c r="E38" s="54">
        <f>0.8*D38</f>
        <v>0</v>
      </c>
      <c r="F38" s="177" t="s">
        <v>78</v>
      </c>
      <c r="G38" s="178"/>
    </row>
    <row r="39" spans="2:7" ht="34.5" customHeight="1">
      <c r="B39" s="53" t="s">
        <v>47</v>
      </c>
      <c r="C39" s="97"/>
      <c r="D39" s="23">
        <v>0</v>
      </c>
      <c r="E39" s="54">
        <f>D39/6</f>
        <v>0</v>
      </c>
      <c r="F39" s="177" t="s">
        <v>79</v>
      </c>
      <c r="G39" s="178"/>
    </row>
    <row r="40" spans="2:7" ht="21.75" customHeight="1">
      <c r="B40" s="13" t="s">
        <v>41</v>
      </c>
      <c r="E40" s="73"/>
      <c r="F40" s="73"/>
      <c r="G40" s="74"/>
    </row>
    <row r="41" spans="2:7" ht="30" customHeight="1">
      <c r="B41" s="22" t="s">
        <v>48</v>
      </c>
      <c r="C41" s="9"/>
      <c r="D41" s="15">
        <f>F23</f>
        <v>2014</v>
      </c>
      <c r="E41" s="174" t="s">
        <v>34</v>
      </c>
      <c r="F41" s="175"/>
      <c r="G41" s="176"/>
    </row>
    <row r="42" spans="2:7" ht="21.75" customHeight="1">
      <c r="B42" s="20" t="s">
        <v>49</v>
      </c>
      <c r="C42" s="12"/>
      <c r="D42" s="24">
        <v>0</v>
      </c>
      <c r="E42" s="140" t="s">
        <v>51</v>
      </c>
      <c r="F42" s="140"/>
      <c r="G42" s="141"/>
    </row>
    <row r="43" spans="2:7" ht="21.75" customHeight="1">
      <c r="B43" s="20" t="s">
        <v>50</v>
      </c>
      <c r="C43" s="12"/>
      <c r="D43" s="24">
        <v>0</v>
      </c>
      <c r="E43" s="140" t="s">
        <v>52</v>
      </c>
      <c r="F43" s="140"/>
      <c r="G43" s="141"/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</sheetData>
  <mergeCells count="23">
    <mergeCell ref="B1:G1"/>
    <mergeCell ref="B2:G2"/>
    <mergeCell ref="E15:G15"/>
    <mergeCell ref="F39:G39"/>
    <mergeCell ref="B6:C7"/>
    <mergeCell ref="G6:G7"/>
    <mergeCell ref="E17:G17"/>
    <mergeCell ref="E20:G20"/>
    <mergeCell ref="B35:B36"/>
    <mergeCell ref="E21:F21"/>
    <mergeCell ref="E25:G25"/>
    <mergeCell ref="E35:G35"/>
    <mergeCell ref="E41:G41"/>
    <mergeCell ref="F38:G38"/>
    <mergeCell ref="E34:G34"/>
    <mergeCell ref="D36:F36"/>
    <mergeCell ref="E31:G31"/>
    <mergeCell ref="E32:G32"/>
    <mergeCell ref="E33:G33"/>
    <mergeCell ref="D29:F29"/>
    <mergeCell ref="E43:G43"/>
    <mergeCell ref="E42:G42"/>
    <mergeCell ref="E28:G28"/>
  </mergeCells>
  <printOptions horizontalCentered="1" verticalCentered="1"/>
  <pageMargins left="0.35" right="0.25" top="0.25" bottom="0.25" header="0" footer="0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1"/>
  <sheetViews>
    <sheetView zoomScaleSheetLayoutView="100" workbookViewId="0" topLeftCell="A1">
      <selection activeCell="C21" sqref="C21"/>
    </sheetView>
  </sheetViews>
  <sheetFormatPr defaultColWidth="9.33203125" defaultRowHeight="12.75"/>
  <cols>
    <col min="1" max="1" width="2.66015625" style="0" customWidth="1"/>
    <col min="2" max="2" width="57.5" style="1" customWidth="1"/>
    <col min="3" max="3" width="26" style="0" customWidth="1"/>
    <col min="4" max="4" width="85.33203125" style="1" customWidth="1"/>
    <col min="7" max="7" width="32.33203125" style="0" customWidth="1"/>
  </cols>
  <sheetData>
    <row r="1" spans="2:4" ht="27" customHeight="1">
      <c r="B1" s="154" t="s">
        <v>26</v>
      </c>
      <c r="C1" s="154"/>
      <c r="D1" s="154"/>
    </row>
    <row r="2" spans="2:4" ht="37.5" customHeight="1">
      <c r="B2" s="210" t="s">
        <v>77</v>
      </c>
      <c r="C2" s="211"/>
      <c r="D2" s="212"/>
    </row>
    <row r="3" spans="2:4" ht="4.5" customHeight="1" thickBot="1">
      <c r="B3" s="5"/>
      <c r="C3" s="8"/>
      <c r="D3" s="8"/>
    </row>
    <row r="4" spans="2:4" ht="53.25" customHeight="1">
      <c r="B4" s="105" t="s">
        <v>54</v>
      </c>
      <c r="C4" s="77" t="s">
        <v>59</v>
      </c>
      <c r="D4" s="78" t="s">
        <v>58</v>
      </c>
    </row>
    <row r="5" spans="2:4" ht="30" customHeight="1">
      <c r="B5" s="106" t="s">
        <v>55</v>
      </c>
      <c r="C5" s="103">
        <f>('Comprehesive-Statistics'!D8+'Comprehesive-Statistics'!E8+'Comprehesive-Statistics'!F8)/3</f>
        <v>0</v>
      </c>
      <c r="D5" s="107" t="s">
        <v>60</v>
      </c>
    </row>
    <row r="6" spans="2:4" ht="30" customHeight="1">
      <c r="B6" s="108" t="s">
        <v>56</v>
      </c>
      <c r="C6" s="33">
        <f>2*('Comprehesive-Statistics'!D10+'Comprehesive-Statistics'!E10+'Comprehesive-Statistics'!F10)/3</f>
        <v>0</v>
      </c>
      <c r="D6" s="109" t="s">
        <v>23</v>
      </c>
    </row>
    <row r="7" spans="2:4" ht="30" customHeight="1" thickBot="1">
      <c r="B7" s="110" t="s">
        <v>20</v>
      </c>
      <c r="C7" s="104">
        <f>(C6+C5)/2</f>
        <v>0</v>
      </c>
      <c r="D7" s="111" t="s">
        <v>24</v>
      </c>
    </row>
    <row r="8" spans="2:4" ht="4.5" customHeight="1" thickBot="1">
      <c r="B8" s="5"/>
      <c r="C8" s="8"/>
      <c r="D8" s="8"/>
    </row>
    <row r="9" spans="2:4" ht="30" customHeight="1">
      <c r="B9" s="112" t="s">
        <v>63</v>
      </c>
      <c r="C9" s="113">
        <f>'Comprehesive-Statistics'!D25</f>
        <v>0.3</v>
      </c>
      <c r="D9" s="114" t="s">
        <v>70</v>
      </c>
    </row>
    <row r="10" spans="2:4" ht="30" customHeight="1">
      <c r="B10" s="115" t="s">
        <v>12</v>
      </c>
      <c r="C10" s="86">
        <f>'Comprehesive-Statistics'!G21</f>
        <v>0</v>
      </c>
      <c r="D10" s="116" t="s">
        <v>75</v>
      </c>
    </row>
    <row r="11" spans="2:4" ht="30" customHeight="1">
      <c r="B11" s="115" t="s">
        <v>13</v>
      </c>
      <c r="C11" s="86">
        <f>'Comprehesive-Statistics'!G29</f>
        <v>0.85</v>
      </c>
      <c r="D11" s="116" t="s">
        <v>74</v>
      </c>
    </row>
    <row r="12" spans="2:7" s="1" customFormat="1" ht="30" customHeight="1">
      <c r="B12" s="117" t="s">
        <v>14</v>
      </c>
      <c r="C12" s="57">
        <f>'Comprehesive-Statistics'!G36</f>
        <v>0.75</v>
      </c>
      <c r="D12" s="118" t="s">
        <v>64</v>
      </c>
      <c r="G12" s="58"/>
    </row>
    <row r="13" spans="2:4" s="1" customFormat="1" ht="30" customHeight="1" thickBot="1">
      <c r="B13" s="119" t="s">
        <v>19</v>
      </c>
      <c r="C13" s="56">
        <f>C7*(AVERAGE(C10:C12))*(1-C9)</f>
        <v>0</v>
      </c>
      <c r="D13" s="120" t="s">
        <v>71</v>
      </c>
    </row>
    <row r="14" spans="2:4" ht="4.5" customHeight="1" thickBot="1">
      <c r="B14" s="5"/>
      <c r="C14" s="8"/>
      <c r="D14" s="8"/>
    </row>
    <row r="15" spans="2:4" s="1" customFormat="1" ht="30" customHeight="1">
      <c r="B15" s="121" t="s">
        <v>66</v>
      </c>
      <c r="C15" s="122">
        <f>'Comprehesive-Statistics'!E38</f>
        <v>0</v>
      </c>
      <c r="D15" s="123" t="s">
        <v>72</v>
      </c>
    </row>
    <row r="16" spans="2:4" s="1" customFormat="1" ht="30" customHeight="1">
      <c r="B16" s="124" t="s">
        <v>67</v>
      </c>
      <c r="C16" s="55">
        <f>'Comprehesive-Statistics'!E39</f>
        <v>0</v>
      </c>
      <c r="D16" s="125" t="s">
        <v>81</v>
      </c>
    </row>
    <row r="17" spans="2:4" s="1" customFormat="1" ht="45" customHeight="1" thickBot="1">
      <c r="B17" s="126" t="s">
        <v>11</v>
      </c>
      <c r="C17" s="127">
        <f>C13+C15+C16</f>
        <v>0</v>
      </c>
      <c r="D17" s="128" t="s">
        <v>73</v>
      </c>
    </row>
    <row r="18" spans="2:4" ht="4.5" customHeight="1" thickBot="1">
      <c r="B18" s="5"/>
      <c r="C18" s="8"/>
      <c r="D18" s="8"/>
    </row>
    <row r="19" spans="2:4" s="1" customFormat="1" ht="24.75" customHeight="1">
      <c r="B19" s="129" t="s">
        <v>69</v>
      </c>
      <c r="C19" s="130">
        <f>'Comprehesive-Statistics'!D42</f>
        <v>0</v>
      </c>
      <c r="D19" s="131" t="s">
        <v>22</v>
      </c>
    </row>
    <row r="20" spans="2:4" s="1" customFormat="1" ht="24.75" customHeight="1">
      <c r="B20" s="132" t="s">
        <v>68</v>
      </c>
      <c r="C20" s="32">
        <f>'Comprehesive-Statistics'!D43</f>
        <v>0</v>
      </c>
      <c r="D20" s="133" t="s">
        <v>21</v>
      </c>
    </row>
    <row r="21" spans="2:6" s="1" customFormat="1" ht="34.5" customHeight="1" thickBot="1">
      <c r="B21" s="134" t="s">
        <v>100</v>
      </c>
      <c r="C21" s="143">
        <f>C17+C19+C20</f>
        <v>0</v>
      </c>
      <c r="D21" s="135" t="s">
        <v>80</v>
      </c>
      <c r="F21" s="59"/>
    </row>
    <row r="22" s="1" customFormat="1" ht="34.5" customHeight="1"/>
    <row r="23" s="1" customFormat="1" ht="27" customHeight="1"/>
    <row r="24" s="1" customFormat="1" ht="27" customHeight="1"/>
    <row r="25" s="1" customFormat="1" ht="27" customHeight="1"/>
    <row r="26" s="2" customFormat="1" ht="7.5" customHeight="1"/>
    <row r="27" s="1" customFormat="1" ht="20.25" customHeight="1"/>
    <row r="28" s="2" customFormat="1" ht="7.5" customHeight="1"/>
    <row r="29" s="1" customFormat="1" ht="24" customHeight="1"/>
    <row r="30" s="1" customFormat="1" ht="20.25" customHeight="1"/>
    <row r="31" s="1" customFormat="1" ht="20.25" customHeight="1"/>
    <row r="32" s="1" customFormat="1" ht="20.25" customHeight="1"/>
    <row r="33" s="1" customFormat="1" ht="20.25" customHeight="1"/>
    <row r="34" s="1" customFormat="1" ht="20.25" customHeight="1"/>
    <row r="35" s="1" customFormat="1" ht="20.25" customHeight="1"/>
    <row r="36" s="1" customFormat="1" ht="20.25" customHeight="1"/>
    <row r="37" s="1" customFormat="1" ht="20.25" customHeight="1"/>
    <row r="38" s="1" customFormat="1" ht="20.25" customHeight="1"/>
    <row r="39" s="1" customFormat="1" ht="20.25" customHeight="1"/>
    <row r="40" s="1" customFormat="1" ht="20.25" customHeight="1"/>
    <row r="41" s="1" customFormat="1" ht="20.25" customHeight="1"/>
  </sheetData>
  <sheetProtection password="DE88" sheet="1" objects="1" scenarios="1"/>
  <mergeCells count="2">
    <mergeCell ref="B1:D1"/>
    <mergeCell ref="B2:D2"/>
  </mergeCells>
  <printOptions horizontalCentered="1" verticalCentered="1"/>
  <pageMargins left="0.5" right="0.25" top="0.25" bottom="0.25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Bio-Engineering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Dean C. Bellavia</dc:creator>
  <cp:keywords/>
  <dc:description/>
  <cp:lastModifiedBy>DEAN</cp:lastModifiedBy>
  <cp:lastPrinted>2011-12-31T16:20:05Z</cp:lastPrinted>
  <dcterms:created xsi:type="dcterms:W3CDTF">2003-09-07T13:40:30Z</dcterms:created>
  <dcterms:modified xsi:type="dcterms:W3CDTF">2014-10-20T16:16:39Z</dcterms:modified>
  <cp:category/>
  <cp:version/>
  <cp:contentType/>
  <cp:contentStatus/>
</cp:coreProperties>
</file>